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H19" i="1"/>
  <c r="H14" i="1"/>
  <c r="A10" i="1"/>
  <c r="A11" i="1"/>
  <c r="A12" i="1"/>
  <c r="H12"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1" i="1"/>
  <c r="F11" i="1"/>
  <c r="G11" i="1"/>
  <c r="H10" i="1"/>
  <c r="A13" i="1"/>
  <c r="F10" i="1"/>
  <c r="G10" i="1"/>
  <c r="F13" i="1"/>
  <c r="G13" i="1"/>
  <c r="H13" i="1"/>
  <c r="A14" i="1"/>
  <c r="F14" i="1"/>
  <c r="G14" i="1"/>
  <c r="A15" i="1"/>
  <c r="F15" i="1"/>
  <c r="G15" i="1"/>
  <c r="H15" i="1"/>
  <c r="A16" i="1"/>
  <c r="F16" i="1"/>
  <c r="G16" i="1"/>
  <c r="H16" i="1"/>
  <c r="A17" i="1"/>
  <c r="F17" i="1"/>
  <c r="G17" i="1"/>
  <c r="H17" i="1"/>
  <c r="A18" i="1"/>
  <c r="F18" i="1"/>
  <c r="G18" i="1"/>
  <c r="H18" i="1"/>
  <c r="A19" i="1"/>
  <c r="F19" i="1"/>
  <c r="G19" i="1"/>
  <c r="A20" i="1"/>
  <c r="F20" i="1"/>
  <c r="G20" i="1"/>
  <c r="H20" i="1"/>
  <c r="A21" i="1"/>
  <c r="F21" i="1"/>
  <c r="G21" i="1"/>
  <c r="H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<sst xmlns="http://schemas.openxmlformats.org/spreadsheetml/2006/main" count="404" uniqueCount="207">
  <si>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</si>
  <si>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</si>
  <si>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</si>
  <si>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</si>
  <si>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</si>
  <si>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</si>
  <si>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</si>
  <si>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</si>
  <si>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</si>
  <si>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</si>
  <si>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</si>
  <si>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</si>
  <si>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</si>
  <si>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</si>
  <si>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</si>
  <si>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</si>
  <si>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</si>
  <si>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</si>
  <si>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</si>
  <si>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</si>
  <si>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</si>
  <si>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</si>
  <si>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</si>
  <si>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</si>
  <si>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</si>
  <si>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</si>
  <si>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</si>
  <si>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</si>
  <si>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</si>
  <si>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</si>
  <si>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</si>
  <si>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</si>
  <si>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</si>
  <si>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</si>
  <si>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</si>
  <si>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</si>
  <si>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</si>
  <si>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</si>
  <si>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</si>
  <si>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</si>
  <si>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</si>
  <si>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</si>
  <si>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</si>
  <si>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</si>
  <si>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</si>
  <si>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</si>
  <si>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</si>
  <si>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</si>
  <si>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</si>
  <si>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</si>
  <si>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</si>
  <si>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</si>
  <si>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</si>
  <si>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</si>
  <si>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</si>
  <si>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</si>
  <si>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</si>
  <si>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</si>
  <si>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</si>
  <si>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</si>
  <si>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</si>
  <si>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</si>
  <si>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</si>
  <si>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</si>
  <si>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</si>
  <si>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</si>
  <si>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</si>
  <si>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</si>
  <si>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</si>
  <si>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</si>
  <si>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</si>
  <si>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</si>
  <si>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</si>
  <si>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</si>
  <si>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</si>
  <si>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</si>
  <si>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</si>
  <si>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</si>
  <si>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</si>
  <si>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</si>
  <si>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</si>
  <si>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</si>
  <si>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</si>
  <si>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</si>
  <si>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</si>
  <si>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</si>
  <si>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</si>
  <si>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</si>
  <si>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</si>
  <si>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</si>
  <si>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</si>
  <si>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</si>
  <si>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</si>
  <si>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</si>
  <si>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</si>
  <si>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</si>
  <si>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</si>
  <si>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</si>
  <si>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</si>
  <si>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</si>
  <si>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</si>
  <si>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</si>
  <si>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</si>
  <si>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</si>
  <si>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</si>
  <si>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</si>
  <si>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</si>
  <si>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</si>
  <si>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</si>
  <si>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</si>
  <si>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</si>
  <si>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</si>
  <si>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</si>
  <si>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</si>
  <si>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</si>
  <si>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</si>
  <si>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</si>
  <si>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</si>
  <si>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</si>
  <si>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</si>
  <si>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</si>
  <si>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</si>
  <si>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</si>
  <si>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</si>
  <si>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</si>
  <si>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</si>
  <si>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</si>
  <si>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</si>
  <si>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</si>
  <si>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</si>
  <si>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</si>
  <si>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</si>
  <si>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</si>
  <si>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</si>
  <si>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</si>
  <si>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</si>
  <si>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</si>
  <si>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</si>
  <si>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</si>
  <si>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</si>
  <si>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</si>
  <si>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</si>
  <si>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</si>
  <si>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</si>
  <si>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</si>
  <si>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</si>
  <si>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</si>
  <si>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</si>
  <si>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</si>
  <si>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</si>
  <si>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</si>
  <si>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</si>
  <si>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</si>
  <si>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</si>
  <si>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</si>
  <si>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</si>
  <si>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</si>
  <si>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</si>
  <si>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</si>
  <si>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</si>
  <si>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</si>
  <si>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</si>
  <si>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</si>
  <si>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</si>
  <si>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</si>
  <si>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</si>
  <si>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</si>
  <si>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</si>
  <si>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</si>
  <si>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</si>
  <si>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</si>
  <si>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</si>
  <si>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</si>
  <si>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</si>
  <si>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</si>
  <si>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</si>
  <si>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</si>
  <si>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</si>
  <si>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</si>
  <si>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</si>
  <si>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</si>
  <si>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</si>
  <si>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</si>
  <si>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</si>
  <si>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</si>
  <si>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</si>
  <si>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</si>
  <si>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</si>
  <si>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</si>
  <si>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Ilustración</t>
  </si>
  <si>
    <t xml:space="preserve">Ilustrar la imagen del link </t>
  </si>
  <si>
    <t>CN_08_03_CO_REC10</t>
  </si>
  <si>
    <t>Piel con sudor</t>
  </si>
  <si>
    <t>Ojo y lágrima</t>
  </si>
  <si>
    <t>Bacterias en la piel</t>
  </si>
  <si>
    <t>Macrófago y bacterias</t>
  </si>
  <si>
    <t>http://animal.comyr.com/image/virus/bifidobakterii.jpg</t>
  </si>
  <si>
    <t>Bifidobacterium</t>
  </si>
  <si>
    <t>Virus en la sangre</t>
  </si>
  <si>
    <t>Dedo inflamado</t>
  </si>
  <si>
    <t>Células con anticuerpos.</t>
  </si>
  <si>
    <t>Anticuerpos en virus</t>
  </si>
  <si>
    <t>Células y virus</t>
  </si>
  <si>
    <t>Foto de la piel</t>
  </si>
  <si>
    <t>Quitar todos los textos, y los palitos verdes indetificados como receptores. Quitar también los tríangulos que salen de la bacteria, los anticuerpos. Señalar la célula verde como Bacteria, y la amarilla como Fagocito. En donde dice phagosome escribir Destrucción  de la bacteria.</t>
  </si>
  <si>
    <t>Niño con fiebre</t>
  </si>
  <si>
    <t>Las defensas del organismo ante la enfermedad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</si>
</sst>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1"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206</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321544553</v>
      </c>
      <c r="C10" s="20" t="str">
        <f t="shared" ref="C10:C41" si="0">IF(OR(B10&lt;&gt;"",J10&lt;&gt;""),IF($G$4="Recurso",CONCATENATE($G$4," ",$G$5),$G$4),"")</f>
        <v>Recurso F6</v>
      </c>
      <c r="D10" s="63" t="s">
        <v>189</v>
      </c>
      <c r="E10" s="63" t="s">
        <v>150</v>
      </c>
      <c r="F10" s="13" t="str">
        <f t="shared" ref="F10" ca="1" si="1">IF(OR(B10&lt;&gt;"",J10&lt;&gt;""),CONCATENATE($C$7,"_",$A10,IF($G$4="Cuaderno de Estudio","_small",CONCATENATE(IF(I10="","","n"),IF(LEFT($G$5,1)="F",".jpg",".png")))),"")</f>
        <v>CN_08_03_CO_REC10_IMG01.jpg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203</v>
      </c>
      <c r="K10" s="64" t="s">
        <v>190</v>
      </c>
      <c r="O10" s="2" t="str">
        <f>'Definición técnica de imagenes'!A12</f>
        <v>M12D</v>
      </c>
    </row>
    <row r="11" spans="1:16" s="11" customFormat="1" ht="13.9" customHeight="1" x14ac:dyDescent="0.25">
      <c r="A11" s="12" t="str">
        <f t="shared" ref="A11:A18" si="3">IF(OR(B11&lt;&gt;"",J11&lt;&gt;""),CONCATENATE(LEFT(A10,3),IF(MID(A10,4,2)+1&lt;10,CONCATENATE("0",MID(A10,4,2)+1))),"")</f>
        <v>IMG02</v>
      </c>
      <c r="B11" s="62">
        <v>308812658</v>
      </c>
      <c r="C11" s="20" t="str">
        <f t="shared" si="0"/>
        <v>Recurso F6</v>
      </c>
      <c r="D11" s="63" t="s">
        <v>188</v>
      </c>
      <c r="E11" s="63" t="s">
        <v>155</v>
      </c>
      <c r="F11" s="13" t="str">
        <f t="shared" ref="F11:F74" ca="1" si="4">IF(OR(B11&lt;&gt;"",J11&lt;&gt;""),CONCATENATE($C$7,"_",$A11,IF($G$4="Cuaderno de Estudio","_small",CONCATENATE(IF(I11="","","n"),IF(LEFT($G$5,1)="F",".jpg",".png")))),"")</f>
        <v>CN_08_03_CO_REC10_IMG02n.jpg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CN_08_03_CO_REC10_IMG02a.jpg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ht="27" x14ac:dyDescent="0.25">
      <c r="A12" s="12" t="str">
        <f t="shared" si="3"/>
        <v>IMG03</v>
      </c>
      <c r="B12" s="62">
        <v>295752218</v>
      </c>
      <c r="C12" s="20" t="str">
        <f t="shared" si="0"/>
        <v>Recurso F6</v>
      </c>
      <c r="D12" s="63" t="s">
        <v>188</v>
      </c>
      <c r="E12" s="63" t="s">
        <v>155</v>
      </c>
      <c r="F12" s="13" t="str">
        <f t="shared" ca="1" si="4"/>
        <v>CN_08_03_CO_REC10_IMG03n.jpg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CN_08_03_CO_REC10_IMG03a.jpg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194</v>
      </c>
      <c r="K12" s="64"/>
      <c r="O12" s="2" t="str">
        <f>'Definición técnica de imagenes'!A18</f>
        <v>Diaporama F1</v>
      </c>
    </row>
    <row r="13" spans="1:16" s="11" customFormat="1" ht="27" x14ac:dyDescent="0.25">
      <c r="A13" s="12" t="str">
        <f t="shared" si="3"/>
        <v>IMG04</v>
      </c>
      <c r="B13" s="62">
        <v>377137687</v>
      </c>
      <c r="C13" s="20" t="str">
        <f t="shared" si="0"/>
        <v>Recurso F6</v>
      </c>
      <c r="D13" s="63" t="s">
        <v>188</v>
      </c>
      <c r="E13" s="63" t="s">
        <v>155</v>
      </c>
      <c r="F13" s="13" t="str">
        <f t="shared" ca="1" si="4"/>
        <v>CN_08_03_CO_REC10_IMG04n.jpg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CN_08_03_CO_REC10_IMG04a.jpg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c r="O13" s="2" t="str">
        <f>'Definición técnica de imagenes'!A19</f>
        <v>F4</v>
      </c>
    </row>
    <row r="14" spans="1:16" s="11" customFormat="1" x14ac:dyDescent="0.25">
      <c r="A14" s="12" t="str">
        <f t="shared" si="3"/>
        <v>IMG05</v>
      </c>
      <c r="B14" s="62">
        <v>85414855</v>
      </c>
      <c r="C14" s="20" t="str">
        <f t="shared" si="0"/>
        <v>Recurso F6</v>
      </c>
      <c r="D14" s="63" t="s">
        <v>188</v>
      </c>
      <c r="E14" s="63" t="s">
        <v>150</v>
      </c>
      <c r="F14" s="13" t="str">
        <f t="shared" ca="1" si="4"/>
        <v>CN_08_03_CO_REC10_IMG05.jpg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198</v>
      </c>
      <c r="K14" s="64"/>
      <c r="O14" s="2" t="str">
        <f>'Definición técnica de imagenes'!A22</f>
        <v>F6</v>
      </c>
    </row>
    <row r="15" spans="1:16" s="11" customFormat="1" ht="40.5" x14ac:dyDescent="0.25">
      <c r="A15" s="12" t="str">
        <f t="shared" si="3"/>
        <v>IMG06</v>
      </c>
      <c r="B15" s="62" t="s">
        <v>196</v>
      </c>
      <c r="C15" s="20" t="str">
        <f t="shared" si="0"/>
        <v>Recurso F6</v>
      </c>
      <c r="D15" s="63" t="s">
        <v>189</v>
      </c>
      <c r="E15" s="63" t="s">
        <v>155</v>
      </c>
      <c r="F15" s="13" t="str">
        <f t="shared" ca="1" si="4"/>
        <v>CN_08_03_CO_REC10_IMG06n.jpg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CN_08_03_CO_REC10_IMG06a.jpg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4" t="s">
        <v>197</v>
      </c>
      <c r="K15" s="64" t="s">
        <v>190</v>
      </c>
      <c r="O15" s="2" t="str">
        <f>'Definición técnica de imagenes'!A24</f>
        <v>F6B</v>
      </c>
    </row>
    <row r="16" spans="1:16" s="11" customFormat="1" ht="128.25" x14ac:dyDescent="0.3">
      <c r="A16" s="12" t="str">
        <f t="shared" si="3"/>
        <v>IMG07</v>
      </c>
      <c r="B16" s="62">
        <v>184417091</v>
      </c>
      <c r="C16" s="20" t="str">
        <f t="shared" si="0"/>
        <v>Recurso F6</v>
      </c>
      <c r="D16" s="63" t="s">
        <v>188</v>
      </c>
      <c r="E16" s="63" t="s">
        <v>155</v>
      </c>
      <c r="F16" s="13" t="str">
        <f t="shared" ca="1" si="4"/>
        <v>CN_08_03_CO_REC10_IMG07n.jpg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CN_08_03_CO_REC10_IMG07a.jpg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195</v>
      </c>
      <c r="K16" s="68" t="s">
        <v>204</v>
      </c>
      <c r="O16" s="2" t="str">
        <f>'Definición técnica de imagenes'!A25</f>
        <v>F7</v>
      </c>
    </row>
    <row r="17" spans="1:15" s="11" customFormat="1" ht="27" x14ac:dyDescent="0.25">
      <c r="A17" s="12" t="str">
        <f t="shared" si="3"/>
        <v>IMG08</v>
      </c>
      <c r="B17" s="62">
        <v>272636954</v>
      </c>
      <c r="C17" s="20" t="str">
        <f t="shared" si="0"/>
        <v>Recurso F6</v>
      </c>
      <c r="D17" s="63" t="s">
        <v>188</v>
      </c>
      <c r="E17" s="63" t="s">
        <v>155</v>
      </c>
      <c r="F17" s="13" t="str">
        <f t="shared" ca="1" si="4"/>
        <v>CN_08_03_CO_REC10_IMG08n.jpg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CN_08_03_CO_REC10_IMG08a.jpg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199</v>
      </c>
      <c r="K17" s="66"/>
      <c r="O17" s="2" t="str">
        <f>'Definición técnica de imagenes'!A27</f>
        <v>F7B</v>
      </c>
    </row>
    <row r="18" spans="1:15" s="11" customFormat="1" ht="27" x14ac:dyDescent="0.25">
      <c r="A18" s="12" t="str">
        <f t="shared" si="3"/>
        <v>IMG09</v>
      </c>
      <c r="B18" s="62">
        <v>270237860</v>
      </c>
      <c r="C18" s="20" t="str">
        <f t="shared" si="0"/>
        <v>Recurso F6</v>
      </c>
      <c r="D18" s="63" t="s">
        <v>188</v>
      </c>
      <c r="E18" s="63" t="s">
        <v>155</v>
      </c>
      <c r="F18" s="13" t="str">
        <f t="shared" ca="1" si="4"/>
        <v>CN_08_03_CO_REC10_IMG09n.jpg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CN_08_03_CO_REC10_IMG09a.jpg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205</v>
      </c>
      <c r="K18" s="64"/>
      <c r="O18" s="2" t="str">
        <f>'Definición técnica de imagenes'!A30</f>
        <v>F8</v>
      </c>
    </row>
    <row r="19" spans="1:15" s="11" customFormat="1" ht="14.25" x14ac:dyDescent="0.3">
      <c r="A19" s="12" t="str">
        <f t="shared" ref="A19:A50" si="6">IF(OR(B19&lt;&gt;"",J19&lt;&gt;""),CONCATENATE(LEFT(A18,3),IF(MID(A18,4,2)+1&lt;10,CONCATENATE("0",MID(A18,4,2)+1),MID(A18,4,2)+1)),"")</f>
        <v>IMG10</v>
      </c>
      <c r="B19" s="62">
        <v>180113168</v>
      </c>
      <c r="C19" s="20" t="str">
        <f t="shared" si="0"/>
        <v>Recurso F6</v>
      </c>
      <c r="D19" s="63" t="s">
        <v>188</v>
      </c>
      <c r="E19" s="63" t="s">
        <v>150</v>
      </c>
      <c r="F19" s="13" t="str">
        <f t="shared" ca="1" si="4"/>
        <v>CN_08_03_CO_REC10_IMG10.jpg</v>
      </c>
      <c r="G19" s="13" t="str">
        <f ca="1">IF($F19&lt;&gt;"",IF($G$4="Recurso",VLOOKUP($E19,OFFSET('Definición técnica de imagenes'!$A$1,MATCH($G$5,'Definición técnica de imagenes'!$A$1:$A$104,0)-1,1,COUNTIF('Definición técnica de imagenes'!$A$3:$A$102,$G$5),5),5,FALSE),'Definición técnica de imagenes'!$F$16),"")</f>
        <v>350 x 230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200</v>
      </c>
      <c r="K19" s="68"/>
      <c r="O19" s="2" t="str">
        <f>'Definición técnica de imagenes'!A31</f>
        <v>F10</v>
      </c>
    </row>
    <row r="20" spans="1:15" s="11" customFormat="1" ht="27" x14ac:dyDescent="0.25">
      <c r="A20" s="12" t="str">
        <f t="shared" si="6"/>
        <v>IMG11</v>
      </c>
      <c r="B20" s="62">
        <v>231473857</v>
      </c>
      <c r="C20" s="20" t="str">
        <f t="shared" si="0"/>
        <v>Recurso F6</v>
      </c>
      <c r="D20" s="63" t="s">
        <v>188</v>
      </c>
      <c r="E20" s="63" t="s">
        <v>155</v>
      </c>
      <c r="F20" s="13" t="str">
        <f t="shared" ca="1" si="4"/>
        <v>CN_08_03_CO_REC10_IMG11n.jpg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CN_08_03_CO_REC10_IMG11a.jpg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201</v>
      </c>
      <c r="K20" s="66"/>
      <c r="O20" s="2" t="str">
        <f>'Definición técnica de imagenes'!A32</f>
        <v>F10B</v>
      </c>
    </row>
    <row r="21" spans="1:15" s="11" customFormat="1" ht="27" x14ac:dyDescent="0.25">
      <c r="A21" s="12" t="str">
        <f t="shared" si="6"/>
        <v>IMG12</v>
      </c>
      <c r="B21" s="62">
        <v>231473869</v>
      </c>
      <c r="C21" s="20" t="str">
        <f t="shared" si="0"/>
        <v>Recurso F6</v>
      </c>
      <c r="D21" s="63" t="s">
        <v>188</v>
      </c>
      <c r="E21" s="63" t="s">
        <v>155</v>
      </c>
      <c r="F21" s="13" t="str">
        <f t="shared" ca="1" si="4"/>
        <v>CN_08_03_CO_REC10_IMG12n.jpg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CN_08_03_CO_REC10_IMG12a.jpg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202</v>
      </c>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2016-03-31T14:42:40Z</dcterms:modified>
</cp:coreProperties>
</file>