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E:\Documentos E\Aula Planeta\Edición\Amanda Varela\CN_08_03_CO\"/>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0490" windowHeight="77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concurrentCalc="0"/>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K45" i="2"/>
  <c r="J21" i="2"/>
  <c r="I21" i="2"/>
  <c r="H21" i="2"/>
  <c r="D17" i="2"/>
  <c r="D18" i="2"/>
  <c r="D5" i="2"/>
  <c r="D7"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A11" i="1"/>
  <c r="A12" i="1"/>
  <c r="F12" i="1"/>
  <c r="G12" i="1"/>
  <c r="M8" i="1"/>
  <c r="M7" i="1"/>
  <c r="M6" i="1"/>
  <c r="M5" i="1"/>
  <c r="F5" i="1"/>
  <c r="M4" i="1"/>
  <c r="M3" i="1"/>
  <c r="M2" i="1"/>
  <c r="M1" i="1"/>
  <c r="E9" i="1"/>
  <c r="H12" i="1"/>
  <c r="H11" i="1"/>
  <c r="F11" i="1"/>
  <c r="G11" i="1"/>
  <c r="H10" i="1"/>
  <c r="A13" i="1"/>
  <c r="F10" i="1"/>
  <c r="G10" i="1"/>
  <c r="F13" i="1"/>
  <c r="G13" i="1"/>
  <c r="H13" i="1"/>
  <c r="A14" i="1"/>
  <c r="F14" i="1"/>
  <c r="G14" i="1"/>
  <c r="H14" i="1"/>
  <c r="A15" i="1"/>
  <c r="F15" i="1"/>
  <c r="G15" i="1"/>
  <c r="H15" i="1"/>
  <c r="A16" i="1"/>
  <c r="F16" i="1"/>
  <c r="G16" i="1"/>
  <c r="H16" i="1"/>
  <c r="A17" i="1"/>
  <c r="F17" i="1"/>
  <c r="G17" i="1"/>
  <c r="H17" i="1"/>
  <c r="A18" i="1"/>
  <c r="F18" i="1"/>
  <c r="G18" i="1"/>
  <c r="H18" i="1"/>
  <c r="A19" i="1"/>
  <c r="F19" i="1"/>
  <c r="G19" i="1"/>
  <c r="H19" i="1"/>
  <c r="A20" i="1"/>
  <c r="F20" i="1"/>
  <c r="G20" i="1"/>
  <c r="H20" i="1"/>
  <c r="A21" i="1"/>
  <c r="F21" i="1"/>
  <c r="G21" i="1"/>
  <c r="H21" i="1"/>
  <c r="A22" i="1"/>
  <c r="F22" i="1"/>
  <c r="G22" i="1"/>
  <c r="H22" i="1"/>
  <c r="A23" i="1"/>
  <c r="F23" i="1"/>
  <c r="G23" i="1"/>
  <c r="H23" i="1"/>
  <c r="A24" i="1"/>
  <c r="F24" i="1"/>
  <c r="G24" i="1"/>
  <c r="H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<sst xmlns="http://schemas.openxmlformats.org/spreadsheetml/2006/main" count="404" uniqueCount="206">
  <si>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</si>
  <si>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</si>
  <si>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</si>
  <si>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</si>
  <si>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</si>
  <si>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</si>
  <si>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</si>
  <si>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</si>
  <si>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</si>
  <si>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</si>
  <si>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</si>
  <si>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</si>
  <si>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</si>
  <si>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</si>
  <si>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</si>
  <si>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</si>
  <si>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</si>
  <si>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</si>
  <si>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</si>
  <si>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</si>
  <si>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</si>
  <si>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</si>
  <si>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</si>
  <si>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</si>
  <si>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</si>
  <si>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</si>
  <si>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</si>
  <si>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</si>
  <si>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</si>
  <si>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</si>
  <si>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</si>
  <si>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</si>
  <si>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</si>
  <si>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</si>
  <si>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</si>
  <si>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</si>
  <si>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</si>
  <si>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</si>
  <si>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</si>
  <si>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</si>
  <si>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</si>
  <si>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</si>
  <si>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</si>
  <si>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</si>
  <si>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</si>
  <si>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</si>
  <si>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</si>
  <si>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</si>
  <si>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</si>
  <si>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</si>
  <si>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</si>
  <si>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</si>
  <si>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</si>
  <si>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</si>
  <si>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</si>
  <si>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</si>
  <si>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</si>
  <si>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</si>
  <si>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</si>
  <si>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</si>
  <si>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</si>
  <si>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</si>
  <si>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</si>
  <si>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</si>
  <si>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</si>
  <si>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</si>
  <si>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</si>
  <si>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</si>
  <si>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</si>
  <si>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</si>
  <si>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</si>
  <si>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</si>
  <si>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</si>
  <si>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</si>
  <si>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</si>
  <si>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</si>
  <si>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</si>
  <si>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</si>
  <si>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</si>
  <si>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</si>
  <si>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</si>
  <si>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</si>
  <si>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</si>
  <si>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</si>
  <si>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</si>
  <si>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</si>
  <si>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</si>
  <si>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</si>
  <si>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</si>
  <si>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</si>
  <si>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</si>
  <si>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</si>
  <si>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</si>
  <si>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</si>
  <si>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</si>
  <si>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</si>
  <si>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</si>
  <si>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</si>
  <si>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</si>
  <si>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</si>
  <si>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</si>
  <si>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</si>
  <si>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</si>
  <si>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</si>
  <si>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</si>
  <si>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</si>
  <si>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</si>
  <si>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</si>
  <si>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</si>
  <si>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</si>
  <si>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</si>
  <si>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</si>
  <si>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</si>
  <si>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</si>
  <si>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</si>
  <si>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</si>
  <si>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</si>
  <si>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</si>
  <si>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</si>
  <si>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</si>
  <si>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</si>
  <si>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</si>
  <si>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</si>
  <si>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</si>
  <si>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</si>
  <si>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</si>
  <si>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</si>
  <si>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</si>
  <si>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</si>
  <si>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</si>
  <si>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</si>
  <si>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</si>
  <si>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</si>
  <si>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</si>
  <si>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</si>
  <si>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</si>
  <si>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</si>
  <si>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</si>
  <si>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</si>
  <si>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</si>
  <si>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</si>
  <si>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</si>
  <si>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</si>
  <si>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</si>
  <si>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</si>
  <si>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</si>
  <si>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</si>
  <si>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</si>
  <si>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</si>
  <si>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</si>
  <si>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</si>
  <si>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</si>
  <si>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</si>
  <si>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</si>
  <si>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</si>
  <si>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</si>
  <si>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</si>
  <si>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</si>
  <si>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</si>
  <si>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</si>
  <si>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</si>
  <si>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</si>
  <si>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</si>
  <si>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</si>
  <si>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</si>
  <si>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</si>
  <si>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</si>
  <si>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</si>
  <si>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</si>
  <si>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</si>
  <si>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</si>
  <si>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</si>
  <si>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</si>
  <si>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</si>
  <si>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</si>
  <si>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</si>
  <si>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</si>
  <si>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</si>
  <si>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</si>
  <si>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</si>
  <si>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</si>
  <si>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</si>
  <si>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</si>
  <si>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</si>
  <si>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</si>
  <si>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</si>
  <si>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</si>
  <si>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Miguel Aljure</t>
  </si>
  <si>
    <t>Fotografía</t>
  </si>
  <si>
    <t>CN_08_03_CO_REC100</t>
  </si>
  <si>
    <t>Célula verde comiendo otras</t>
  </si>
  <si>
    <t>Inflamación</t>
  </si>
  <si>
    <t>Célula azul comiendo otras</t>
  </si>
  <si>
    <t>Hombre tosiendo</t>
  </si>
  <si>
    <t>Célula B y anticuerpos en forma de Y</t>
  </si>
  <si>
    <t>Mujer inyectando niña</t>
  </si>
  <si>
    <t>Hombre enfermo</t>
  </si>
  <si>
    <t>Anticuerpos en forma de Y</t>
  </si>
  <si>
    <t>Ilustración</t>
  </si>
  <si>
    <t>Linfocito</t>
  </si>
  <si>
    <t>Quitar las figuras pequeñas moradas de la izquierda, los dos icosaedros con espirales adentro</t>
  </si>
  <si>
    <t>Mujer amamantando</t>
  </si>
  <si>
    <t>Científicos frente al microscopio</t>
  </si>
  <si>
    <t>Hombre donando sangre</t>
  </si>
  <si>
    <t>Bebé siendo vacunado</t>
  </si>
  <si>
    <t>Las defensas del organismo ante la enfermedad</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</si>
</sst>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65" zoomScaleNormal="65" zoomScalePageLayoutView="140" workbookViewId="0">
      <pane ySplit="9" topLeftCell="A10" activePane="bottomLeft" state="frozen"/>
      <selection pane="bottomLeft" activeCell="C4" sqref="C4:D4"/>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F7</v>
      </c>
    </row>
    <row r="2" spans="1:16" ht="15.75" x14ac:dyDescent="0.25">
      <c r="A2" s="1"/>
      <c r="B2" s="3" t="s">
        <v>121</v>
      </c>
      <c r="C2" s="85" t="s">
        <v>22</v>
      </c>
      <c r="D2" s="86"/>
      <c r="F2" s="78" t="s">
        <v>0</v>
      </c>
      <c r="G2" s="79"/>
      <c r="H2" s="58"/>
      <c r="I2" s="58"/>
      <c r="J2" s="14"/>
      <c r="L2" s="2" t="s">
        <v>153</v>
      </c>
      <c r="M2" s="2" t="str">
        <f ca="1">IF($N2&lt;COUNTIF('Definición técnica de imagenes'!$A$3:$A$102,$G$5),OFFSET('Definición técnica de imagenes'!$A$1,MATCH($G$5,'Definición técnica de imagenes'!$A$1:$A$104,0)-1+$N2,1,1,1),"")</f>
        <v>Inicio</v>
      </c>
      <c r="N2" s="2">
        <v>0</v>
      </c>
      <c r="O2" s="2" t="str">
        <f>'Definición técnica de imagenes'!A3</f>
        <v>M3A</v>
      </c>
    </row>
    <row r="3" spans="1:16" ht="15.75" x14ac:dyDescent="0.25">
      <c r="A3" s="1"/>
      <c r="B3" s="4" t="s">
        <v>8</v>
      </c>
      <c r="C3" s="87">
        <v>8</v>
      </c>
      <c r="D3" s="88"/>
      <c r="F3" s="80">
        <v>42459</v>
      </c>
      <c r="G3" s="81"/>
      <c r="H3" s="58"/>
      <c r="I3" s="38"/>
      <c r="J3" s="14"/>
      <c r="L3" s="2" t="s">
        <v>154</v>
      </c>
      <c r="M3" s="2" t="str">
        <f ca="1">IF($N3&lt;COUNTIF('Definición técnica de imagenes'!$A$3:$A$102,$G$5),OFFSET('Definición técnica de imagenes'!$A$1,MATCH($G$5,'Definición técnica de imagenes'!$A$1:$A$104,0)-1+$N3,1,1,1),"")</f>
        <v>Contenido</v>
      </c>
      <c r="N3" s="2">
        <v>1</v>
      </c>
      <c r="O3" s="2" t="str">
        <f>'Definición técnica de imagenes'!A4</f>
        <v>M5A</v>
      </c>
    </row>
    <row r="4" spans="1:16" ht="16.5" x14ac:dyDescent="0.3">
      <c r="A4" s="1"/>
      <c r="B4" s="4" t="s">
        <v>54</v>
      </c>
      <c r="C4" s="87" t="s">
        <v>205</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187</v>
      </c>
      <c r="D5" s="90"/>
      <c r="E5" s="5"/>
      <c r="F5" s="37" t="str">
        <f>IF(G4="Recurso","Motor del recurso","")</f>
        <v>Motor del recurso</v>
      </c>
      <c r="G5" s="61" t="s">
        <v>135</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F7</v>
      </c>
      <c r="F9" s="57" t="s">
        <v>61</v>
      </c>
      <c r="G9" s="57" t="s">
        <v>59</v>
      </c>
      <c r="H9" s="57" t="s">
        <v>60</v>
      </c>
      <c r="I9" s="57" t="s">
        <v>114</v>
      </c>
      <c r="J9" s="18" t="s">
        <v>6</v>
      </c>
      <c r="K9" s="19" t="s">
        <v>7</v>
      </c>
      <c r="O9" s="2" t="str">
        <f>'Definición técnica de imagenes'!A11</f>
        <v>M10B</v>
      </c>
    </row>
    <row r="10" spans="1:16" s="11" customFormat="1" ht="27" x14ac:dyDescent="0.25">
      <c r="A10" s="12" t="str">
        <f>IF(OR(B10&lt;&gt;"",J10&lt;&gt;""),"IMG01","")</f>
        <v>IMG01</v>
      </c>
      <c r="B10" s="62">
        <v>330359876</v>
      </c>
      <c r="C10" s="20" t="str">
        <f t="shared" ref="C10:C41" si="0">IF(OR(B10&lt;&gt;"",J10&lt;&gt;""),IF($G$4="Recurso",CONCATENATE($G$4," ",$G$5),$G$4),"")</f>
        <v>Recurso F7</v>
      </c>
      <c r="D10" s="63" t="s">
        <v>188</v>
      </c>
      <c r="E10" s="63" t="s">
        <v>150</v>
      </c>
      <c r="F10" s="13" t="str">
        <f t="shared" ref="F10" ca="1" si="1">IF(OR(B10&lt;&gt;"",J10&lt;&gt;""),CONCATENATE($C$7,"_",$A10,IF($G$4="Cuaderno de Estudio","_small",CONCATENATE(IF(I10="","","n"),IF(LEFT($G$5,1)="F",".jpg",".png")))),"")</f>
        <v>CN_08_03_CO_REC100_IMG01.jpg</v>
      </c>
      <c r="G10" s="13" t="str">
        <f ca="1">IF($F10&lt;&gt;"",IF($G$4="Recurso",VLOOKUP($E10,OFFSET('Definición técnica de imagenes'!$A$1,MATCH($G$5,'Definición técnica de imagenes'!$A$1:$A$104,0)-1,1,COUNTIF('Definición técnica de imagenes'!$A$3:$A$102,$G$5),5),5,FALSE),'Definición técnica de imagenes'!$F$16),"")</f>
        <v>350 x 230 px</v>
      </c>
      <c r="H10" s="13" t="str">
        <f t="shared" ref="H10" ca="1" si="2">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63" t="s">
        <v>190</v>
      </c>
      <c r="K10" s="64"/>
      <c r="O10" s="2" t="str">
        <f>'Definición técnica de imagenes'!A12</f>
        <v>M12D</v>
      </c>
    </row>
    <row r="11" spans="1:16" s="11" customFormat="1" ht="27" x14ac:dyDescent="0.25">
      <c r="A11" s="12" t="str">
        <f t="shared" ref="A11:A18" si="3">IF(OR(B11&lt;&gt;"",J11&lt;&gt;""),CONCATENATE(LEFT(A10,3),IF(MID(A10,4,2)+1&lt;10,CONCATENATE("0",MID(A10,4,2)+1))),"")</f>
        <v>IMG02</v>
      </c>
      <c r="B11" s="62">
        <v>279589958</v>
      </c>
      <c r="C11" s="20" t="str">
        <f t="shared" si="0"/>
        <v>Recurso F7</v>
      </c>
      <c r="D11" s="63" t="s">
        <v>188</v>
      </c>
      <c r="E11" s="63" t="s">
        <v>150</v>
      </c>
      <c r="F11" s="13" t="str">
        <f t="shared" ref="F11:F74" ca="1" si="4">IF(OR(B11&lt;&gt;"",J11&lt;&gt;""),CONCATENATE($C$7,"_",$A11,IF($G$4="Cuaderno de Estudio","_small",CONCATENATE(IF(I11="","","n"),IF(LEFT($G$5,1)="F",".jpg",".png")))),"")</f>
        <v>CN_08_03_CO_REC100_IMG02.jpg</v>
      </c>
      <c r="G11" s="13" t="str">
        <f ca="1">IF($F11&lt;&gt;"",IF($G$4="Recurso",VLOOKUP($E11,OFFSET('Definición técnica de imagenes'!$A$1,MATCH($G$5,'Definición técnica de imagenes'!$A$1:$A$104,0)-1,1,COUNTIF('Definición técnica de imagenes'!$A$3:$A$102,$G$5),5),5,FALSE),'Definición técnica de imagenes'!$F$16),"")</f>
        <v>350 x 230 px</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t="s">
        <v>194</v>
      </c>
      <c r="K11" s="65"/>
      <c r="O11" s="2" t="str">
        <f>'Definición técnica de imagenes'!A13</f>
        <v>M101</v>
      </c>
    </row>
    <row r="12" spans="1:16" s="11" customFormat="1" ht="27" x14ac:dyDescent="0.25">
      <c r="A12" s="12" t="str">
        <f t="shared" si="3"/>
        <v>IMG03</v>
      </c>
      <c r="B12" s="62">
        <v>272637035</v>
      </c>
      <c r="C12" s="20" t="str">
        <f t="shared" si="0"/>
        <v>Recurso F7</v>
      </c>
      <c r="D12" s="63" t="s">
        <v>188</v>
      </c>
      <c r="E12" s="63" t="s">
        <v>155</v>
      </c>
      <c r="F12" s="13" t="str">
        <f t="shared" ca="1" si="4"/>
        <v>CN_08_03_CO_REC100_IMG03n.jpg</v>
      </c>
      <c r="G12" s="13" t="str">
        <f ca="1">IF($F12&lt;&gt;"",IF($G$4="Recurso",VLOOKUP($E12,OFFSET('Definición técnica de imagenes'!$A$1,MATCH($G$5,'Definición técnica de imagenes'!$A$1:$A$104,0)-1,1,COUNTIF('Definición técnica de imagenes'!$A$3:$A$102,$G$5),5),5,FALSE),'Definición técnica de imagenes'!$F$16),"")</f>
        <v>320 x 480 px</v>
      </c>
      <c r="H12" s="13" t="str">
        <f t="shared" ca="1" si="5"/>
        <v>CN_08_03_CO_REC100_IMG03a.jpg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800 x 458 px</v>
      </c>
      <c r="J12" s="64" t="s">
        <v>191</v>
      </c>
      <c r="K12" s="64"/>
      <c r="O12" s="2" t="str">
        <f>'Definición técnica de imagenes'!A18</f>
        <v>Diaporama F1</v>
      </c>
    </row>
    <row r="13" spans="1:16" s="11" customFormat="1" ht="27" x14ac:dyDescent="0.25">
      <c r="A13" s="12" t="str">
        <f t="shared" si="3"/>
        <v>IMG04</v>
      </c>
      <c r="B13" s="62">
        <v>148649099</v>
      </c>
      <c r="C13" s="20" t="str">
        <f t="shared" si="0"/>
        <v>Recurso F7</v>
      </c>
      <c r="D13" s="63" t="s">
        <v>188</v>
      </c>
      <c r="E13" s="63" t="s">
        <v>155</v>
      </c>
      <c r="F13" s="13" t="str">
        <f t="shared" ca="1" si="4"/>
        <v>CN_08_03_CO_REC100_IMG04n.jpg</v>
      </c>
      <c r="G13" s="13" t="str">
        <f ca="1">IF($F13&lt;&gt;"",IF($G$4="Recurso",VLOOKUP($E13,OFFSET('Definición técnica de imagenes'!$A$1,MATCH($G$5,'Definición técnica de imagenes'!$A$1:$A$104,0)-1,1,COUNTIF('Definición técnica de imagenes'!$A$3:$A$102,$G$5),5),5,FALSE),'Definición técnica de imagenes'!$F$16),"")</f>
        <v>320 x 480 px</v>
      </c>
      <c r="H13" s="13" t="str">
        <f t="shared" ca="1" si="5"/>
        <v>CN_08_03_CO_REC100_IMG04a.jpg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800 x 458 px</v>
      </c>
      <c r="J13" s="64" t="s">
        <v>193</v>
      </c>
      <c r="K13" s="64"/>
      <c r="O13" s="2" t="str">
        <f>'Definición técnica de imagenes'!A19</f>
        <v>F4</v>
      </c>
    </row>
    <row r="14" spans="1:16" s="11" customFormat="1" ht="27" x14ac:dyDescent="0.25">
      <c r="A14" s="12" t="str">
        <f t="shared" si="3"/>
        <v>IMG05</v>
      </c>
      <c r="B14" s="62">
        <v>377179639</v>
      </c>
      <c r="C14" s="20" t="str">
        <f t="shared" si="0"/>
        <v>Recurso F7</v>
      </c>
      <c r="D14" s="63" t="s">
        <v>188</v>
      </c>
      <c r="E14" s="63" t="s">
        <v>155</v>
      </c>
      <c r="F14" s="13" t="str">
        <f t="shared" ca="1" si="4"/>
        <v>CN_08_03_CO_REC100_IMG05n.jpg</v>
      </c>
      <c r="G14" s="13" t="str">
        <f ca="1">IF($F14&lt;&gt;"",IF($G$4="Recurso",VLOOKUP($E14,OFFSET('Definición técnica de imagenes'!$A$1,MATCH($G$5,'Definición técnica de imagenes'!$A$1:$A$104,0)-1,1,COUNTIF('Definición técnica de imagenes'!$A$3:$A$102,$G$5),5),5,FALSE),'Definición técnica de imagenes'!$F$16),"")</f>
        <v>320 x 480 px</v>
      </c>
      <c r="H14" s="13" t="str">
        <f t="shared" ca="1" si="5"/>
        <v>CN_08_03_CO_REC100_IMG05a.jpg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800 x 458 px</v>
      </c>
      <c r="J14" s="64" t="s">
        <v>192</v>
      </c>
      <c r="K14" s="64"/>
      <c r="O14" s="2" t="str">
        <f>'Definición técnica de imagenes'!A22</f>
        <v>F6</v>
      </c>
    </row>
    <row r="15" spans="1:16" s="11" customFormat="1" ht="27" x14ac:dyDescent="0.25">
      <c r="A15" s="12" t="str">
        <f t="shared" si="3"/>
        <v>IMG06</v>
      </c>
      <c r="B15" s="62">
        <v>180003065</v>
      </c>
      <c r="C15" s="20" t="str">
        <f t="shared" si="0"/>
        <v>Recurso F7</v>
      </c>
      <c r="D15" s="63" t="s">
        <v>188</v>
      </c>
      <c r="E15" s="63" t="s">
        <v>150</v>
      </c>
      <c r="F15" s="13" t="str">
        <f t="shared" ca="1" si="4"/>
        <v>CN_08_03_CO_REC100_IMG06.jpg</v>
      </c>
      <c r="G15" s="13" t="str">
        <f ca="1">IF($F15&lt;&gt;"",IF($G$4="Recurso",VLOOKUP($E15,OFFSET('Definición técnica de imagenes'!$A$1,MATCH($G$5,'Definición técnica de imagenes'!$A$1:$A$104,0)-1,1,COUNTIF('Definición técnica de imagenes'!$A$3:$A$102,$G$5),5),5,FALSE),'Definición técnica de imagenes'!$F$16),"")</f>
        <v>350 x 230 px</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t="s">
        <v>196</v>
      </c>
      <c r="K15" s="66"/>
      <c r="O15" s="2" t="str">
        <f>'Definición técnica de imagenes'!A24</f>
        <v>F6B</v>
      </c>
    </row>
    <row r="16" spans="1:16" s="11" customFormat="1" ht="27" x14ac:dyDescent="0.25">
      <c r="A16" s="12" t="str">
        <f t="shared" si="3"/>
        <v>IMG07</v>
      </c>
      <c r="B16" s="62">
        <v>306265121</v>
      </c>
      <c r="C16" s="20" t="str">
        <f t="shared" si="0"/>
        <v>Recurso F7</v>
      </c>
      <c r="D16" s="63" t="s">
        <v>188</v>
      </c>
      <c r="E16" s="63" t="s">
        <v>150</v>
      </c>
      <c r="F16" s="13" t="str">
        <f t="shared" ca="1" si="4"/>
        <v>CN_08_03_CO_REC100_IMG07.jpg</v>
      </c>
      <c r="G16" s="13" t="str">
        <f ca="1">IF($F16&lt;&gt;"",IF($G$4="Recurso",VLOOKUP($E16,OFFSET('Definición técnica de imagenes'!$A$1,MATCH($G$5,'Definición técnica de imagenes'!$A$1:$A$104,0)-1,1,COUNTIF('Definición técnica de imagenes'!$A$3:$A$102,$G$5),5),5,FALSE),'Definición técnica de imagenes'!$F$16),"")</f>
        <v>350 x 230 px</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t="s">
        <v>195</v>
      </c>
      <c r="K16" s="64"/>
      <c r="O16" s="2" t="str">
        <f>'Definición técnica de imagenes'!A25</f>
        <v>F7</v>
      </c>
    </row>
    <row r="17" spans="1:15" s="11" customFormat="1" ht="27" x14ac:dyDescent="0.25">
      <c r="A17" s="12" t="str">
        <f t="shared" si="3"/>
        <v>IMG08</v>
      </c>
      <c r="B17" s="62">
        <v>168068711</v>
      </c>
      <c r="C17" s="20" t="str">
        <f t="shared" si="0"/>
        <v>Recurso F7</v>
      </c>
      <c r="D17" s="63" t="s">
        <v>188</v>
      </c>
      <c r="E17" s="63" t="s">
        <v>155</v>
      </c>
      <c r="F17" s="13" t="str">
        <f t="shared" ca="1" si="4"/>
        <v>CN_08_03_CO_REC100_IMG08n.jpg</v>
      </c>
      <c r="G17" s="13" t="str">
        <f ca="1">IF($F17&lt;&gt;"",IF($G$4="Recurso",VLOOKUP($E17,OFFSET('Definición técnica de imagenes'!$A$1,MATCH($G$5,'Definición técnica de imagenes'!$A$1:$A$104,0)-1,1,COUNTIF('Definición técnica de imagenes'!$A$3:$A$102,$G$5),5),5,FALSE),'Definición técnica de imagenes'!$F$16),"")</f>
        <v>320 x 480 px</v>
      </c>
      <c r="H17" s="13" t="str">
        <f t="shared" ca="1" si="5"/>
        <v>CN_08_03_CO_REC100_IMG08a.jpg</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800 x 458 px</v>
      </c>
      <c r="J17" s="66" t="s">
        <v>197</v>
      </c>
      <c r="K17" s="66"/>
      <c r="O17" s="2" t="str">
        <f>'Definición técnica de imagenes'!A27</f>
        <v>F7B</v>
      </c>
    </row>
    <row r="18" spans="1:15" s="11" customFormat="1" ht="40.5" x14ac:dyDescent="0.25">
      <c r="A18" s="12" t="str">
        <f t="shared" si="3"/>
        <v>IMG09</v>
      </c>
      <c r="B18" s="62">
        <v>204149257</v>
      </c>
      <c r="C18" s="20" t="str">
        <f t="shared" si="0"/>
        <v>Recurso F7</v>
      </c>
      <c r="D18" s="63" t="s">
        <v>198</v>
      </c>
      <c r="E18" s="63" t="s">
        <v>155</v>
      </c>
      <c r="F18" s="13" t="str">
        <f t="shared" ca="1" si="4"/>
        <v>CN_08_03_CO_REC100_IMG09n.jpg</v>
      </c>
      <c r="G18" s="13" t="str">
        <f ca="1">IF($F18&lt;&gt;"",IF($G$4="Recurso",VLOOKUP($E18,OFFSET('Definición técnica de imagenes'!$A$1,MATCH($G$5,'Definición técnica de imagenes'!$A$1:$A$104,0)-1,1,COUNTIF('Definición técnica de imagenes'!$A$3:$A$102,$G$5),5),5,FALSE),'Definición técnica de imagenes'!$F$16),"")</f>
        <v>320 x 480 px</v>
      </c>
      <c r="H18" s="13" t="str">
        <f t="shared" ca="1" si="5"/>
        <v>CN_08_03_CO_REC100_IMG09a.jpg</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800 x 458 px</v>
      </c>
      <c r="J18" s="66" t="s">
        <v>199</v>
      </c>
      <c r="K18" s="64" t="s">
        <v>200</v>
      </c>
      <c r="O18" s="2" t="str">
        <f>'Definición técnica de imagenes'!A30</f>
        <v>F8</v>
      </c>
    </row>
    <row r="19" spans="1:15" s="11" customFormat="1" ht="27" x14ac:dyDescent="0.3">
      <c r="A19" s="12" t="str">
        <f t="shared" ref="A19:A50" si="6">IF(OR(B19&lt;&gt;"",J19&lt;&gt;""),CONCATENATE(LEFT(A18,3),IF(MID(A18,4,2)+1&lt;10,CONCATENATE("0",MID(A18,4,2)+1),MID(A18,4,2)+1)),"")</f>
        <v>IMG10</v>
      </c>
      <c r="B19" s="62">
        <v>255209581</v>
      </c>
      <c r="C19" s="20" t="str">
        <f t="shared" si="0"/>
        <v>Recurso F7</v>
      </c>
      <c r="D19" s="63" t="s">
        <v>188</v>
      </c>
      <c r="E19" s="63" t="s">
        <v>155</v>
      </c>
      <c r="F19" s="13" t="str">
        <f t="shared" ca="1" si="4"/>
        <v>CN_08_03_CO_REC100_IMG10n.jpg</v>
      </c>
      <c r="G19" s="13" t="str">
        <f ca="1">IF($F19&lt;&gt;"",IF($G$4="Recurso",VLOOKUP($E19,OFFSET('Definición técnica de imagenes'!$A$1,MATCH($G$5,'Definición técnica de imagenes'!$A$1:$A$104,0)-1,1,COUNTIF('Definición técnica de imagenes'!$A$3:$A$102,$G$5),5),5,FALSE),'Definición técnica de imagenes'!$F$16),"")</f>
        <v>320 x 480 px</v>
      </c>
      <c r="H19" s="13" t="str">
        <f t="shared" ca="1" si="5"/>
        <v>CN_08_03_CO_REC100_IMG10a.jpg</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800 x 458 px</v>
      </c>
      <c r="J19" s="67" t="s">
        <v>201</v>
      </c>
      <c r="K19" s="68"/>
      <c r="O19" s="2" t="str">
        <f>'Definición técnica de imagenes'!A31</f>
        <v>F10</v>
      </c>
    </row>
    <row r="20" spans="1:15" s="11" customFormat="1" ht="27" x14ac:dyDescent="0.25">
      <c r="A20" s="12" t="str">
        <f t="shared" si="6"/>
        <v>IMG11</v>
      </c>
      <c r="B20" s="62">
        <v>273206465</v>
      </c>
      <c r="C20" s="20" t="str">
        <f t="shared" si="0"/>
        <v>Recurso F7</v>
      </c>
      <c r="D20" s="63" t="s">
        <v>188</v>
      </c>
      <c r="E20" s="63" t="s">
        <v>155</v>
      </c>
      <c r="F20" s="13" t="str">
        <f t="shared" ca="1" si="4"/>
        <v>CN_08_03_CO_REC100_IMG11n.jpg</v>
      </c>
      <c r="G20" s="13" t="str">
        <f ca="1">IF($F20&lt;&gt;"",IF($G$4="Recurso",VLOOKUP($E20,OFFSET('Definición técnica de imagenes'!$A$1,MATCH($G$5,'Definición técnica de imagenes'!$A$1:$A$104,0)-1,1,COUNTIF('Definición técnica de imagenes'!$A$3:$A$102,$G$5),5),5,FALSE),'Definición técnica de imagenes'!$F$16),"")</f>
        <v>320 x 480 px</v>
      </c>
      <c r="H20" s="13" t="str">
        <f t="shared" ca="1" si="5"/>
        <v>CN_08_03_CO_REC100_IMG11a.jpg</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800 x 458 px</v>
      </c>
      <c r="J20" s="64" t="s">
        <v>202</v>
      </c>
      <c r="K20" s="66"/>
      <c r="O20" s="2" t="str">
        <f>'Definición técnica de imagenes'!A32</f>
        <v>F10B</v>
      </c>
    </row>
    <row r="21" spans="1:15" s="11" customFormat="1" ht="27" x14ac:dyDescent="0.25">
      <c r="A21" s="12" t="str">
        <f t="shared" si="6"/>
        <v>IMG12</v>
      </c>
      <c r="B21" s="62">
        <v>193429073</v>
      </c>
      <c r="C21" s="20" t="str">
        <f t="shared" si="0"/>
        <v>Recurso F7</v>
      </c>
      <c r="D21" s="63" t="s">
        <v>188</v>
      </c>
      <c r="E21" s="63" t="s">
        <v>155</v>
      </c>
      <c r="F21" s="13" t="str">
        <f t="shared" ca="1" si="4"/>
        <v>CN_08_03_CO_REC100_IMG12n.jpg</v>
      </c>
      <c r="G21" s="13" t="str">
        <f ca="1">IF($F21&lt;&gt;"",IF($G$4="Recurso",VLOOKUP($E21,OFFSET('Definición técnica de imagenes'!$A$1,MATCH($G$5,'Definición técnica de imagenes'!$A$1:$A$104,0)-1,1,COUNTIF('Definición técnica de imagenes'!$A$3:$A$102,$G$5),5),5,FALSE),'Definición técnica de imagenes'!$F$16),"")</f>
        <v>320 x 480 px</v>
      </c>
      <c r="H21" s="13" t="str">
        <f t="shared" ca="1" si="5"/>
        <v>CN_08_03_CO_REC100_IMG12a.jpg</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800 x 458 px</v>
      </c>
      <c r="J21" s="66" t="s">
        <v>203</v>
      </c>
      <c r="K21" s="66"/>
      <c r="O21" s="2" t="str">
        <f>'Definición técnica de imagenes'!A33</f>
        <v>F11</v>
      </c>
    </row>
    <row r="22" spans="1:15" s="11" customFormat="1" ht="27" x14ac:dyDescent="0.25">
      <c r="A22" s="12" t="str">
        <f t="shared" si="6"/>
        <v>IMG13</v>
      </c>
      <c r="B22" s="62">
        <v>325507127</v>
      </c>
      <c r="C22" s="20" t="str">
        <f t="shared" si="0"/>
        <v>Recurso F7</v>
      </c>
      <c r="D22" s="63" t="s">
        <v>188</v>
      </c>
      <c r="E22" s="63" t="s">
        <v>155</v>
      </c>
      <c r="F22" s="13" t="str">
        <f t="shared" ca="1" si="4"/>
        <v>CN_08_03_CO_REC100_IMG13n.jpg</v>
      </c>
      <c r="G22" s="13" t="str">
        <f ca="1">IF($F22&lt;&gt;"",IF($G$4="Recurso",VLOOKUP($E22,OFFSET('Definición técnica de imagenes'!$A$1,MATCH($G$5,'Definición técnica de imagenes'!$A$1:$A$104,0)-1,1,COUNTIF('Definición técnica de imagenes'!$A$3:$A$102,$G$5),5),5,FALSE),'Definición técnica de imagenes'!$F$16),"")</f>
        <v>320 x 480 px</v>
      </c>
      <c r="H22" s="13" t="str">
        <f t="shared" ca="1" si="5"/>
        <v>CN_08_03_CO_REC100_IMG13a.jpg</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800 x 458 px</v>
      </c>
      <c r="J22" s="63" t="s">
        <v>204</v>
      </c>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v>1</v>
      </c>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Miguel</cp:lastModifiedBy>
  <dcterms:created xsi:type="dcterms:W3CDTF">2014-07-01T23:43:25Z</dcterms:created>
  <dcterms:modified xsi:type="dcterms:W3CDTF">2016-03-31T14:44:19Z</dcterms:modified>
</cp:coreProperties>
</file>