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E:\Documentos E\Aula Planeta\Edición\Amanda Varela\CN_08_03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c r="A12" i="1"/>
  <c r="F12" i="1"/>
  <c r="G12" i="1"/>
  <c r="M8" i="1"/>
  <c r="M7" i="1"/>
  <c r="M6" i="1"/>
  <c r="M5" i="1"/>
  <c r="F5" i="1"/>
  <c r="M4" i="1"/>
  <c r="M3" i="1"/>
  <c r="M2" i="1"/>
  <c r="M1" i="1"/>
  <c r="E9" i="1"/>
  <c r="H12" i="1"/>
  <c r="H11" i="1"/>
  <c r="F11" i="1"/>
  <c r="G11" i="1"/>
  <c r="H10" i="1"/>
  <c r="A13" i="1"/>
  <c r="F10" i="1"/>
  <c r="G10" i="1"/>
  <c r="F13" i="1"/>
  <c r="G13" i="1"/>
  <c r="H13" i="1"/>
  <c r="A14" i="1"/>
  <c r="F14" i="1"/>
  <c r="G14" i="1"/>
  <c r="H14" i="1"/>
  <c r="A15" i="1"/>
  <c r="F15" i="1"/>
  <c r="G15" i="1"/>
  <c r="H15" i="1"/>
  <c r="A16" i="1"/>
  <c r="F16" i="1"/>
  <c r="G16" i="1"/>
  <c r="H16" i="1"/>
  <c r="A17" i="1"/>
  <c r="F17" i="1"/>
  <c r="G17" i="1"/>
  <c r="H17" i="1"/>
  <c r="A18" i="1"/>
  <c r="F18" i="1"/>
  <c r="G18" i="1"/>
  <c r="H18" i="1"/>
  <c r="A19" i="1"/>
  <c r="F19" i="1"/>
  <c r="G19" i="1"/>
  <c r="H19" i="1"/>
  <c r="A20" i="1"/>
  <c r="F20" i="1"/>
  <c r="G20" i="1"/>
  <c r="H20" i="1"/>
  <c r="A21" i="1"/>
  <c r="F21" i="1"/>
  <c r="G21" i="1"/>
  <c r="H21" i="1"/>
  <c r="A22" i="1"/>
  <c r="F22" i="1"/>
  <c r="G22" i="1"/>
  <c r="H22" i="1"/>
  <c r="A23" i="1"/>
  <c r="F23" i="1"/>
  <c r="G23" i="1"/>
  <c r="H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<sst xmlns="http://schemas.openxmlformats.org/spreadsheetml/2006/main" count="411" uniqueCount="211">
  <si>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</si>
  <si>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</si>
  <si>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</si>
  <si>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</si>
  <si>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</si>
  <si>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</si>
  <si>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</si>
  <si>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</si>
  <si>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</si>
  <si>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</si>
  <si>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</si>
  <si>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</si>
  <si>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</si>
  <si>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</si>
  <si>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</si>
  <si>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</si>
  <si>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</si>
  <si>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</si>
  <si>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</si>
  <si>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</si>
  <si>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</si>
  <si>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</si>
  <si>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</si>
  <si>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</si>
  <si>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</si>
  <si>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</si>
  <si>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</si>
  <si>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</si>
  <si>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</si>
  <si>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</si>
  <si>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</si>
  <si>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</si>
  <si>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</si>
  <si>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</si>
  <si>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</si>
  <si>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</si>
  <si>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</si>
  <si>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</si>
  <si>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</si>
  <si>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</si>
  <si>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</si>
  <si>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</si>
  <si>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</si>
  <si>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</si>
  <si>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</si>
  <si>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</si>
  <si>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</si>
  <si>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</si>
  <si>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</si>
  <si>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</si>
  <si>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</si>
  <si>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</si>
  <si>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</si>
  <si>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</si>
  <si>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</si>
  <si>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</si>
  <si>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</si>
  <si>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</si>
  <si>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</si>
  <si>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</si>
  <si>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</si>
  <si>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</si>
  <si>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</si>
  <si>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</si>
  <si>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</si>
  <si>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</si>
  <si>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</si>
  <si>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</si>
  <si>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</si>
  <si>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</si>
  <si>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</si>
  <si>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</si>
  <si>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</si>
  <si>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</si>
  <si>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</si>
  <si>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</si>
  <si>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</si>
  <si>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</si>
  <si>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</si>
  <si>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</si>
  <si>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</si>
  <si>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</si>
  <si>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</si>
  <si>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</si>
  <si>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</si>
  <si>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</si>
  <si>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</si>
  <si>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</si>
  <si>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</si>
  <si>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</si>
  <si>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</si>
  <si>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</si>
  <si>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</si>
  <si>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</si>
  <si>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</si>
  <si>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</si>
  <si>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</si>
  <si>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</si>
  <si>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</si>
  <si>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</si>
  <si>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</si>
  <si>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</si>
  <si>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</si>
  <si>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</si>
  <si>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</si>
  <si>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</si>
  <si>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</si>
  <si>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</si>
  <si>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</si>
  <si>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</si>
  <si>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</si>
  <si>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</si>
  <si>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</si>
  <si>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</si>
  <si>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</si>
  <si>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</si>
  <si>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</si>
  <si>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</si>
  <si>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</si>
  <si>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</si>
  <si>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</si>
  <si>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</si>
  <si>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</si>
  <si>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</si>
  <si>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</si>
  <si>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</si>
  <si>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</si>
  <si>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</si>
  <si>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</si>
  <si>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</si>
  <si>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</si>
  <si>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</si>
  <si>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</si>
  <si>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</si>
  <si>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</si>
  <si>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</si>
  <si>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</si>
  <si>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</si>
  <si>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</si>
  <si>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</si>
  <si>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</si>
  <si>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</si>
  <si>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</si>
  <si>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</si>
  <si>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</si>
  <si>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</si>
  <si>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</si>
  <si>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</si>
  <si>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</si>
  <si>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</si>
  <si>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</si>
  <si>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</si>
  <si>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</si>
  <si>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</si>
  <si>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</si>
  <si>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</si>
  <si>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</si>
  <si>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</si>
  <si>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</si>
  <si>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</si>
  <si>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</si>
  <si>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</si>
  <si>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</si>
  <si>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</si>
  <si>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</si>
  <si>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</si>
  <si>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</si>
  <si>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</si>
  <si>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</si>
  <si>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</si>
  <si>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</si>
  <si>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</si>
  <si>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</si>
  <si>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</si>
  <si>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</si>
  <si>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</si>
  <si>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</si>
  <si>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</si>
  <si>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</si>
  <si>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</si>
  <si>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</si>
  <si>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</si>
  <si>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</si>
  <si>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</si>
  <si>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</si>
  <si>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</si>
  <si>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</si>
  <si>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Miguel Aljure</t>
  </si>
  <si>
    <t>Fotografía</t>
  </si>
  <si>
    <t>Ilustración</t>
  </si>
  <si>
    <t>CN_08_03_CO_REC40</t>
  </si>
  <si>
    <t>Sistema linfático</t>
  </si>
  <si>
    <t>Detalle ganglios en maqueta</t>
  </si>
  <si>
    <t>Capilares  linfáticos, arteria y vena</t>
  </si>
  <si>
    <t>Circulación de sangre y linfa</t>
  </si>
  <si>
    <t>Pus</t>
  </si>
  <si>
    <t>Basófilo</t>
  </si>
  <si>
    <t>Plasmocito y anticuerpos</t>
  </si>
  <si>
    <t>Célula NK</t>
  </si>
  <si>
    <t>Fagocitosis</t>
  </si>
  <si>
    <t>Glóbulo blanco entre rojos</t>
  </si>
  <si>
    <t>Señalar y nombrar los tubos blancos como "Vasos linfáticos", y las bolas amarillas como "Gánglios linfáticos".</t>
  </si>
  <si>
    <t>Señalar y nombrar las estructuras: Azul = "Vena", roja = "Arteria", verde = "Capilar linfático".</t>
  </si>
  <si>
    <t>Hacer una ilustración como la que se muestra</t>
  </si>
  <si>
    <t>Cambiar "Palatine tonsil" por "Amígdalas", "Spleen" por "Bazo", "Thymus" por "Timo", "Axilar lymph nodes" por "Ganglios linfáticos axilares". Borrar los demás textos. En una de las piernas hacer un hueso, en el muslo (arriba d ela rodilla, el fémur) y hacer que en una sección se vea el interior, una masa rosada-amarillenta. Ponerle una flecha y escribir "Médula ósea". Algo así: http://www.elitearteydanza.com.ar/apuntes/conceptos-basicos-del-cuerpo-humano/anatomia/08-medula.jpg</t>
  </si>
  <si>
    <t>Glóbulo blanco</t>
  </si>
  <si>
    <t>Clases de glóbulos blancos</t>
  </si>
  <si>
    <t>Cambiar los nombres como sigue (en orden, de izquierda a derecha): Neutrófilo, Eosinófilo, Basófilo, Monocito,  Linfocito T, Linfocito B, Célula NK, Macrófago.</t>
  </si>
  <si>
    <t>Anticuerpos y antígenos</t>
  </si>
  <si>
    <t>Cmabiar las palabras "Lymphocite" por Linfocito, "Antibody" por "Anticuerpo", "Antigen" por "Antígeno".</t>
  </si>
  <si>
    <t>Las defensas del organismo ante la enfermedad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</si>
</sst>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11</xdr:row>
      <xdr:rowOff>0</xdr:rowOff>
    </xdr:from>
    <xdr:to>
      <xdr:col>18</xdr:col>
      <xdr:colOff>639024</xdr:colOff>
      <xdr:row>11</xdr:row>
      <xdr:rowOff>2914141</xdr:rowOff>
    </xdr:to>
    <xdr:pic>
      <xdr:nvPicPr>
        <xdr:cNvPr id="2" name="Imagen 1"/>
        <xdr:cNvPicPr>
          <a:picLocks noChangeAspect="1"/>
        </xdr:cNvPicPr>
      </xdr:nvPicPr>
      <xdr:blipFill>
        <a:blip xmlns:r="http://schemas.openxmlformats.org/officeDocument/2006/relationships" r:embed="rId1"/>
        <a:stretch>
          <a:fillRect/>
        </a:stretch>
      </xdr:blipFill>
      <xdr:spPr>
        <a:xfrm>
          <a:off x="16383000" y="3135923"/>
          <a:ext cx="5401524" cy="29141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5" zoomScaleNormal="65" zoomScalePageLayoutView="140" workbookViewId="0">
      <pane ySplit="9" topLeftCell="A15" activePane="bottomLeft" state="frozen"/>
      <selection pane="bottomLeft" activeCell="C7" sqref="C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8</v>
      </c>
      <c r="D3" s="88"/>
      <c r="F3" s="80"/>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210</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171682835</v>
      </c>
      <c r="C10" s="20" t="str">
        <f t="shared" ref="C10:C41" si="0">IF(OR(B10&lt;&gt;"",J10&lt;&gt;""),IF($G$4="Recurso",CONCATENATE($G$4," ",$G$5),$G$4),"")</f>
        <v>Recurso F6</v>
      </c>
      <c r="D10" s="63" t="s">
        <v>188</v>
      </c>
      <c r="E10" s="63" t="s">
        <v>150</v>
      </c>
      <c r="F10" s="13" t="str">
        <f t="shared" ref="F10" ca="1" si="1">IF(OR(B10&lt;&gt;"",J10&lt;&gt;""),CONCATENATE($C$7,"_",$A10,IF($G$4="Cuaderno de Estudio","_small",CONCATENATE(IF(I10="","","n"),IF(LEFT($G$5,1)="F",".jpg",".png")))),"")</f>
        <v>CN_08_03_CO_REC40_IMG01.jpg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c r="O10" s="2" t="str">
        <f>'Definición técnica de imagenes'!A12</f>
        <v>M12D</v>
      </c>
    </row>
    <row r="11" spans="1:16" s="11" customFormat="1" ht="66" customHeight="1" x14ac:dyDescent="0.25">
      <c r="A11" s="12" t="str">
        <f t="shared" ref="A11:A18" si="3">IF(OR(B11&lt;&gt;"",J11&lt;&gt;""),CONCATENATE(LEFT(A10,3),IF(MID(A10,4,2)+1&lt;10,CONCATENATE("0",MID(A10,4,2)+1))),"")</f>
        <v>IMG02</v>
      </c>
      <c r="B11" s="62">
        <v>81523216</v>
      </c>
      <c r="C11" s="20" t="str">
        <f t="shared" si="0"/>
        <v>Recurso F6</v>
      </c>
      <c r="D11" s="63" t="s">
        <v>189</v>
      </c>
      <c r="E11" s="63" t="s">
        <v>155</v>
      </c>
      <c r="F11" s="13" t="str">
        <f t="shared" ref="F11:F74" ca="1" si="4">IF(OR(B11&lt;&gt;"",J11&lt;&gt;""),CONCATENATE($C$7,"_",$A11,IF($G$4="Cuaderno de Estudio","_small",CONCATENATE(IF(I11="","","n"),IF(LEFT($G$5,1)="F",".jpg",".png")))),"")</f>
        <v>CN_08_03_CO_REC40_IMG02n.jpg</v>
      </c>
      <c r="G11" s="13" t="str">
        <f ca="1">IF($F11&lt;&gt;"",IF($G$4="Recurso",VLOOKUP($E11,OFFSET('Definición técnica de imagenes'!$A$1,MATCH($G$5,'Definición técnica de imagenes'!$A$1:$A$104,0)-1,1,COUNTIF('Definición técnica de imagenes'!$A$3:$A$102,$G$5),5),5,FALSE),'Definición técnica de imagenes'!$F$16),"")</f>
        <v>320 x 480 px</v>
      </c>
      <c r="H11" s="13" t="str">
        <f t="shared" ref="H11:H74" ca="1" si="5">IF(AND(I11&lt;&gt;"",I11&lt;&gt;0),IF(OR(B11&lt;&gt;"",J11&lt;&gt;""),CONCATENATE($C$7,"_",$A11,IF($G$4="Cuaderno de Estudio","_zoom",CONCATENATE("a",IF(LEFT($G$5,1)="F",".jpg",".png")))),""),"")</f>
        <v>CN_08_03_CO_REC40_IMG02a.jpg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s="64" t="s">
        <v>192</v>
      </c>
      <c r="K11" s="65" t="s">
        <v>201</v>
      </c>
      <c r="O11" s="2" t="str">
        <f>'Definición técnica de imagenes'!A13</f>
        <v>M101</v>
      </c>
    </row>
    <row r="12" spans="1:16" s="11" customFormat="1" ht="271.5" customHeight="1" x14ac:dyDescent="0.25">
      <c r="A12" s="12" t="str">
        <f t="shared" si="3"/>
        <v>IMG03</v>
      </c>
      <c r="B12" s="62">
        <v>302749886</v>
      </c>
      <c r="C12" s="20" t="str">
        <f t="shared" si="0"/>
        <v>Recurso F6</v>
      </c>
      <c r="D12" s="63" t="s">
        <v>189</v>
      </c>
      <c r="E12" s="63" t="s">
        <v>155</v>
      </c>
      <c r="F12" s="13" t="str">
        <f t="shared" ca="1" si="4"/>
        <v>CN_08_03_CO_REC40_IMG03n.jpg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CN_08_03_CO_REC40_IMG03a.jpg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c r="K12" s="64" t="s">
        <v>203</v>
      </c>
      <c r="O12" s="2" t="str">
        <f>'Definición técnica de imagenes'!A18</f>
        <v>Diaporama F1</v>
      </c>
    </row>
    <row r="13" spans="1:16" s="11" customFormat="1" ht="40.5" x14ac:dyDescent="0.25">
      <c r="A13" s="12" t="str">
        <f t="shared" si="3"/>
        <v>IMG04</v>
      </c>
      <c r="B13" s="62">
        <v>136104140</v>
      </c>
      <c r="C13" s="20" t="str">
        <f t="shared" si="0"/>
        <v>Recurso F6</v>
      </c>
      <c r="D13" s="63" t="s">
        <v>189</v>
      </c>
      <c r="E13" s="63" t="s">
        <v>155</v>
      </c>
      <c r="F13" s="13" t="str">
        <f t="shared" ca="1" si="4"/>
        <v>CN_08_03_CO_REC40_IMG04n.jpg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CN_08_03_CO_REC40_IMG04a.jpg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t="s">
        <v>193</v>
      </c>
      <c r="K13" s="64" t="s">
        <v>202</v>
      </c>
      <c r="O13" s="2" t="str">
        <f>'Definición técnica de imagenes'!A19</f>
        <v>F4</v>
      </c>
    </row>
    <row r="14" spans="1:16" s="11" customFormat="1" ht="216" x14ac:dyDescent="0.25">
      <c r="A14" s="12" t="str">
        <f t="shared" si="3"/>
        <v>IMG05</v>
      </c>
      <c r="B14" s="62">
        <v>108997118</v>
      </c>
      <c r="C14" s="20" t="str">
        <f t="shared" si="0"/>
        <v>Recurso F6</v>
      </c>
      <c r="D14" s="63" t="s">
        <v>189</v>
      </c>
      <c r="E14" s="63" t="s">
        <v>155</v>
      </c>
      <c r="F14" s="13" t="str">
        <f t="shared" ca="1" si="4"/>
        <v>CN_08_03_CO_REC40_IMG05n.jpg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CN_08_03_CO_REC40_IMG05a.jpg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t="s">
        <v>194</v>
      </c>
      <c r="K14" s="64" t="s">
        <v>204</v>
      </c>
      <c r="O14" s="2" t="str">
        <f>'Definición técnica de imagenes'!A22</f>
        <v>F6</v>
      </c>
    </row>
    <row r="15" spans="1:16" s="11" customFormat="1" x14ac:dyDescent="0.25">
      <c r="A15" s="12" t="str">
        <f t="shared" si="3"/>
        <v>IMG06</v>
      </c>
      <c r="B15" s="62">
        <v>101202535</v>
      </c>
      <c r="C15" s="20" t="str">
        <f t="shared" si="0"/>
        <v>Recurso F6</v>
      </c>
      <c r="D15" s="63" t="s">
        <v>188</v>
      </c>
      <c r="E15" s="63" t="s">
        <v>150</v>
      </c>
      <c r="F15" s="13" t="str">
        <f t="shared" ca="1" si="4"/>
        <v>CN_08_03_CO_REC40_IMG06.jpg</v>
      </c>
      <c r="G15" s="13" t="str">
        <f ca="1">IF($F15&lt;&gt;"",IF($G$4="Recurso",VLOOKUP($E15,OFFSET('Definición técnica de imagenes'!$A$1,MATCH($G$5,'Definición técnica de imagenes'!$A$1:$A$104,0)-1,1,COUNTIF('Definición técnica de imagenes'!$A$3:$A$102,$G$5),5),5,FALSE),'Definición técnica de imagenes'!$F$16),"")</f>
        <v>350 x 230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t="s">
        <v>200</v>
      </c>
      <c r="K15" s="66"/>
      <c r="O15" s="2" t="str">
        <f>'Definición técnica de imagenes'!A24</f>
        <v>F6B</v>
      </c>
    </row>
    <row r="16" spans="1:16" s="11" customFormat="1" ht="27" x14ac:dyDescent="0.25">
      <c r="A16" s="12" t="str">
        <f t="shared" si="3"/>
        <v>IMG07</v>
      </c>
      <c r="B16" s="62">
        <v>203127919</v>
      </c>
      <c r="C16" s="20" t="str">
        <f t="shared" si="0"/>
        <v>Recurso F6</v>
      </c>
      <c r="D16" s="63" t="s">
        <v>188</v>
      </c>
      <c r="E16" s="63" t="s">
        <v>155</v>
      </c>
      <c r="F16" s="13" t="str">
        <f t="shared" ca="1" si="4"/>
        <v>CN_08_03_CO_REC40_IMG07n.jpg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CN_08_03_CO_REC40_IMG07a.jpg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t="s">
        <v>205</v>
      </c>
      <c r="K16" s="64"/>
      <c r="O16" s="2" t="str">
        <f>'Definición técnica de imagenes'!A25</f>
        <v>F7</v>
      </c>
    </row>
    <row r="17" spans="1:15" s="11" customFormat="1" ht="27" x14ac:dyDescent="0.25">
      <c r="A17" s="12" t="str">
        <f t="shared" si="3"/>
        <v>IMG08</v>
      </c>
      <c r="B17" s="62">
        <v>209981860</v>
      </c>
      <c r="C17" s="20" t="str">
        <f t="shared" si="0"/>
        <v>Recurso F6</v>
      </c>
      <c r="D17" s="63" t="s">
        <v>188</v>
      </c>
      <c r="E17" s="63" t="s">
        <v>155</v>
      </c>
      <c r="F17" s="13" t="str">
        <f t="shared" ca="1" si="4"/>
        <v>CN_08_03_CO_REC40_IMG08n.jpg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CN_08_03_CO_REC40_IMG08a.jpg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t="s">
        <v>195</v>
      </c>
      <c r="K17" s="66"/>
      <c r="O17" s="2" t="str">
        <f>'Definición técnica de imagenes'!A27</f>
        <v>F7B</v>
      </c>
    </row>
    <row r="18" spans="1:15" s="11" customFormat="1" ht="27" x14ac:dyDescent="0.25">
      <c r="A18" s="12" t="str">
        <f t="shared" si="3"/>
        <v>IMG09</v>
      </c>
      <c r="B18" s="62">
        <v>148825229</v>
      </c>
      <c r="C18" s="20" t="str">
        <f t="shared" si="0"/>
        <v>Recurso F6</v>
      </c>
      <c r="D18" s="63" t="s">
        <v>188</v>
      </c>
      <c r="E18" s="63" t="s">
        <v>155</v>
      </c>
      <c r="F18" s="13" t="str">
        <f t="shared" ca="1" si="4"/>
        <v>CN_08_03_CO_REC40_IMG09n.jpg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CN_08_03_CO_REC40_IMG09a.jpg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t="s">
        <v>196</v>
      </c>
      <c r="K18" s="64"/>
      <c r="O18" s="2" t="str">
        <f>'Definición técnica de imagenes'!A30</f>
        <v>F8</v>
      </c>
    </row>
    <row r="19" spans="1:15" s="11" customFormat="1" ht="27" x14ac:dyDescent="0.3">
      <c r="A19" s="12" t="str">
        <f t="shared" ref="A19:A50" si="6">IF(OR(B19&lt;&gt;"",J19&lt;&gt;""),CONCATENATE(LEFT(A18,3),IF(MID(A18,4,2)+1&lt;10,CONCATENATE("0",MID(A18,4,2)+1),MID(A18,4,2)+1)),"")</f>
        <v>IMG10</v>
      </c>
      <c r="B19" s="62">
        <v>319477928</v>
      </c>
      <c r="C19" s="20" t="str">
        <f t="shared" si="0"/>
        <v>Recurso F6</v>
      </c>
      <c r="D19" s="63" t="s">
        <v>188</v>
      </c>
      <c r="E19" s="63" t="s">
        <v>155</v>
      </c>
      <c r="F19" s="13" t="str">
        <f t="shared" ca="1" si="4"/>
        <v>CN_08_03_CO_REC40_IMG10n.jpg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CN_08_03_CO_REC40_IMG10a.jpg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t="s">
        <v>199</v>
      </c>
      <c r="K19" s="68"/>
      <c r="O19" s="2" t="str">
        <f>'Definición técnica de imagenes'!A31</f>
        <v>F10</v>
      </c>
    </row>
    <row r="20" spans="1:15" s="11" customFormat="1" ht="27" x14ac:dyDescent="0.25">
      <c r="A20" s="12" t="str">
        <f t="shared" si="6"/>
        <v>IMG11</v>
      </c>
      <c r="B20" s="62">
        <v>247247587</v>
      </c>
      <c r="C20" s="20" t="str">
        <f t="shared" si="0"/>
        <v>Recurso F6</v>
      </c>
      <c r="D20" s="63" t="s">
        <v>188</v>
      </c>
      <c r="E20" s="63" t="s">
        <v>155</v>
      </c>
      <c r="F20" s="13" t="str">
        <f t="shared" ca="1" si="4"/>
        <v>CN_08_03_CO_REC40_IMG11n.jpg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CN_08_03_CO_REC40_IMG11a.jpg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t="s">
        <v>197</v>
      </c>
      <c r="K20" s="66"/>
      <c r="O20" s="2" t="str">
        <f>'Definición técnica de imagenes'!A32</f>
        <v>F10B</v>
      </c>
    </row>
    <row r="21" spans="1:15" s="11" customFormat="1" ht="27" x14ac:dyDescent="0.25">
      <c r="A21" s="12" t="str">
        <f t="shared" si="6"/>
        <v>IMG12</v>
      </c>
      <c r="B21" s="62">
        <v>362385893</v>
      </c>
      <c r="C21" s="20" t="str">
        <f t="shared" si="0"/>
        <v>Recurso F6</v>
      </c>
      <c r="D21" s="63" t="s">
        <v>188</v>
      </c>
      <c r="E21" s="63" t="s">
        <v>155</v>
      </c>
      <c r="F21" s="13" t="str">
        <f t="shared" ca="1" si="4"/>
        <v>CN_08_03_CO_REC40_IMG12n.jpg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CN_08_03_CO_REC40_IMG12a.jpg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6" t="s">
        <v>198</v>
      </c>
      <c r="K21" s="66"/>
      <c r="O21" s="2" t="str">
        <f>'Definición técnica de imagenes'!A33</f>
        <v>F11</v>
      </c>
    </row>
    <row r="22" spans="1:15" s="11" customFormat="1" ht="67.5" x14ac:dyDescent="0.25">
      <c r="A22" s="12" t="str">
        <f t="shared" si="6"/>
        <v>IMG13</v>
      </c>
      <c r="B22" s="62">
        <v>216813523</v>
      </c>
      <c r="C22" s="20" t="str">
        <f t="shared" si="0"/>
        <v>Recurso F6</v>
      </c>
      <c r="D22" s="63" t="s">
        <v>189</v>
      </c>
      <c r="E22" s="63" t="s">
        <v>155</v>
      </c>
      <c r="F22" s="13" t="str">
        <f t="shared" ca="1" si="4"/>
        <v>CN_08_03_CO_REC40_IMG13n.jpg</v>
      </c>
      <c r="G22" s="13" t="str">
        <f ca="1">IF($F22&lt;&gt;"",IF($G$4="Recurso",VLOOKUP($E22,OFFSET('Definición técnica de imagenes'!$A$1,MATCH($G$5,'Definición técnica de imagenes'!$A$1:$A$104,0)-1,1,COUNTIF('Definición técnica de imagenes'!$A$3:$A$102,$G$5),5),5,FALSE),'Definición técnica de imagenes'!$F$16),"")</f>
        <v>320 x 480 px</v>
      </c>
      <c r="H22" s="13" t="str">
        <f t="shared" ca="1" si="5"/>
        <v>CN_08_03_CO_REC40_IMG13a.jpg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458 px</v>
      </c>
      <c r="J22" s="63" t="s">
        <v>206</v>
      </c>
      <c r="K22" s="69" t="s">
        <v>207</v>
      </c>
      <c r="O22" s="2" t="str">
        <f>'Definición técnica de imagenes'!A34</f>
        <v>F12</v>
      </c>
    </row>
    <row r="23" spans="1:15" s="11" customFormat="1" ht="54" x14ac:dyDescent="0.25">
      <c r="A23" s="12" t="str">
        <f t="shared" si="6"/>
        <v>IMG14</v>
      </c>
      <c r="B23" s="62">
        <v>180938618</v>
      </c>
      <c r="C23" s="20" t="str">
        <f t="shared" si="0"/>
        <v>Recurso F6</v>
      </c>
      <c r="D23" s="63" t="s">
        <v>189</v>
      </c>
      <c r="E23" s="63" t="s">
        <v>155</v>
      </c>
      <c r="F23" s="13" t="str">
        <f t="shared" ca="1" si="4"/>
        <v>CN_08_03_CO_REC40_IMG14n.jpg</v>
      </c>
      <c r="G23" s="13" t="str">
        <f ca="1">IF($F23&lt;&gt;"",IF($G$4="Recurso",VLOOKUP($E23,OFFSET('Definición técnica de imagenes'!$A$1,MATCH($G$5,'Definición técnica de imagenes'!$A$1:$A$104,0)-1,1,COUNTIF('Definición técnica de imagenes'!$A$3:$A$102,$G$5),5),5,FALSE),'Definición técnica de imagenes'!$F$16),"")</f>
        <v>320 x 480 px</v>
      </c>
      <c r="H23" s="13" t="str">
        <f t="shared" ca="1" si="5"/>
        <v>CN_08_03_CO_REC40_IMG14a.jpg</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458 px</v>
      </c>
      <c r="J23" s="64" t="s">
        <v>208</v>
      </c>
      <c r="K23" s="64" t="s">
        <v>209</v>
      </c>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2016-03-31T14:43:50Z</dcterms:modified>
</cp:coreProperties>
</file>