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GITHUB\CienciasNaturales\fuentes\contenidos\grado10\guion02\"/>
    </mc:Choice>
  </mc:AlternateContent>
  <bookViews>
    <workbookView xWindow="2520" yWindow="2355" windowWidth="35880" windowHeight="16065" tabRatio="500"/>
  </bookViews>
  <sheets>
    <sheet name="Solicitud gráfica" sheetId="1" r:id="rId1"/>
    <sheet name="Ayuda" sheetId="2" r:id="rId2"/>
    <sheet name="Definición técnica de imagenes" sheetId="3" r:id="rId3"/>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c r="I12" i="1"/>
  <c r="H12" i="1"/>
  <c r="I13" i="1"/>
  <c r="H13" i="1"/>
  <c r="I14" i="1"/>
  <c r="H14" i="1"/>
  <c r="I15" i="1"/>
  <c r="H15" i="1"/>
  <c r="I16" i="1"/>
  <c r="H16" i="1"/>
  <c r="I17" i="1"/>
  <c r="H17" i="1"/>
  <c r="I18" i="1"/>
  <c r="H18" i="1"/>
  <c r="I19" i="1"/>
  <c r="H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I61" i="1"/>
  <c r="H61" i="1"/>
  <c r="I62" i="1"/>
  <c r="H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H93" i="1"/>
  <c r="I94" i="1"/>
  <c r="H94" i="1"/>
  <c r="I95" i="1"/>
  <c r="H95" i="1"/>
  <c r="I96" i="1"/>
  <c r="H96" i="1"/>
  <c r="I97" i="1"/>
  <c r="H97" i="1"/>
  <c r="I98" i="1"/>
  <c r="H98" i="1"/>
  <c r="I99" i="1"/>
  <c r="H99" i="1"/>
  <c r="I100" i="1"/>
  <c r="H100" i="1"/>
  <c r="I101" i="1"/>
  <c r="H101" i="1"/>
  <c r="I102" i="1"/>
  <c r="H102" i="1"/>
  <c r="I103" i="1"/>
  <c r="H103" i="1"/>
  <c r="I104" i="1"/>
  <c r="H104" i="1"/>
  <c r="I105" i="1"/>
  <c r="H105" i="1"/>
  <c r="I106" i="1"/>
  <c r="H106" i="1"/>
  <c r="I107" i="1"/>
  <c r="H107" i="1"/>
  <c r="I108" i="1"/>
  <c r="H108" i="1"/>
  <c r="I109" i="1"/>
  <c r="H109" i="1"/>
  <c r="I10" i="1"/>
  <c r="H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0" i="1"/>
  <c r="C18" i="1"/>
  <c r="C17" i="1"/>
  <c r="C15" i="1"/>
  <c r="G13" i="1"/>
  <c r="C13" i="1"/>
  <c r="C14" i="1"/>
  <c r="C12" i="1"/>
  <c r="G22" i="1"/>
  <c r="C16" i="1"/>
  <c r="C11" i="1"/>
  <c r="C10" i="1"/>
  <c r="G10" i="1"/>
  <c r="H21" i="2"/>
  <c r="I21" i="2"/>
  <c r="J21" i="2"/>
  <c r="K45" i="2"/>
  <c r="D17" i="2"/>
  <c r="D18" i="2"/>
  <c r="D5" i="2"/>
  <c r="D7" i="2"/>
  <c r="G11" i="1"/>
  <c r="G12" i="1"/>
  <c r="G14" i="1"/>
  <c r="G15" i="1"/>
  <c r="G16" i="1"/>
  <c r="G17" i="1"/>
  <c r="G18" i="1"/>
  <c r="G19" i="1"/>
  <c r="G20" i="1"/>
  <c r="G21"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F5" i="1"/>
</calcChain>
</file>

<file path=xl/sharedStrings.xml><?xml version="1.0" encoding="utf-8"?>
<sst xmlns="http://schemas.openxmlformats.org/spreadsheetml/2006/main" count="263" uniqueCount="171">
  <si>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</si>
  <si>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</si>
  <si>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</si>
  <si>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</si>
  <si>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</si>
  <si>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</si>
  <si>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</si>
  <si>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</si>
  <si>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</si>
  <si>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</si>
  <si>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</si>
  <si>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</si>
  <si>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</si>
  <si>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</si>
  <si>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</si>
  <si>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</si>
  <si>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</si>
  <si>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</si>
  <si>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</si>
  <si>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</si>
  <si>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</si>
  <si>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</si>
  <si>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</si>
  <si>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</si>
  <si>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</si>
  <si>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</si>
  <si>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</si>
  <si>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</si>
  <si>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</si>
  <si>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</si>
  <si>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</si>
  <si>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</si>
  <si>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</si>
  <si>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</si>
  <si>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</si>
  <si>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</si>
  <si>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</si>
  <si>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</si>
  <si>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</si>
  <si>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</si>
  <si>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</si>
  <si>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</si>
  <si>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</si>
  <si>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</si>
  <si>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</si>
  <si>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</si>
  <si>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</si>
  <si>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</si>
  <si>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</si>
  <si>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</si>
  <si>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</si>
  <si>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</si>
  <si>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</si>
  <si>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</si>
  <si>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</si>
  <si>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</si>
  <si>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</si>
  <si>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</si>
  <si>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</si>
  <si>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</si>
  <si>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</si>
  <si>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</si>
  <si>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</si>
  <si>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</si>
  <si>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</si>
  <si>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</si>
  <si>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</si>
  <si>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</si>
  <si>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</si>
  <si>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</si>
  <si>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</si>
  <si>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</si>
  <si>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</si>
  <si>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</si>
  <si>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</si>
  <si>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</si>
  <si>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</si>
  <si>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</si>
  <si>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</si>
  <si>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</si>
  <si>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</si>
  <si>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</si>
  <si>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</si>
  <si>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</si>
  <si>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</si>
  <si>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</si>
  <si>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</si>
  <si>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</si>
  <si>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</si>
  <si>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</si>
  <si>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</si>
  <si>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</si>
  <si>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</si>
  <si>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</si>
  <si>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</si>
  <si>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</si>
  <si>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</si>
  <si>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</si>
  <si>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</si>
  <si>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</si>
  <si>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</si>
  <si>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</si>
  <si>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</si>
  <si>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</si>
  <si>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</si>
  <si>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</si>
  <si>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</si>
  <si>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</si>
  <si>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</si>
  <si>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</si>
  <si>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</si>
  <si>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</si>
  <si>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</si>
  <si>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</si>
  <si>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</si>
  <si>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</si>
  <si>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</si>
  <si>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</si>
  <si>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</si>
  <si>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</si>
  <si>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</si>
  <si>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</si>
  <si>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</si>
  <si>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</si>
  <si>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</si>
  <si>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</si>
  <si>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</si>
  <si>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</si>
  <si>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</si>
  <si>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</si>
  <si>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</si>
  <si>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</si>
  <si>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</si>
  <si>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</si>
  <si>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</si>
  <si>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</si>
  <si>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</si>
  <si>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</si>
  <si>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</si>
  <si>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</si>
  <si>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</si>
  <si>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</si>
  <si>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</si>
  <si>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</si>
  <si>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</si>
  <si>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</si>
  <si>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</si>
  <si>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</si>
  <si>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Horizontal</t>
  </si>
  <si>
    <t>Fotografía</t>
  </si>
  <si>
    <t>Ilustración</t>
  </si>
  <si>
    <t>Gráfico de posición contra tiempo de un cuerpo</t>
  </si>
  <si>
    <t>F1</t>
  </si>
  <si>
    <t>F2</t>
  </si>
  <si>
    <t>Imagen que diga 1,5 metros</t>
  </si>
  <si>
    <t>F3</t>
  </si>
  <si>
    <t>Imagen que diga 2,5 metros</t>
  </si>
  <si>
    <t>F4</t>
  </si>
  <si>
    <t>F5</t>
  </si>
  <si>
    <t>Imagen que diga 0,7 metros</t>
  </si>
  <si>
    <t>Se debe agregar una v en el eje vertical y una t en el eje horizontal a la imagen original.</t>
  </si>
  <si>
    <t>F6</t>
  </si>
  <si>
    <t>F7</t>
  </si>
  <si>
    <t>F8</t>
  </si>
  <si>
    <t>Imagen que diga 0,68 metros</t>
  </si>
  <si>
    <t>Imagen que diga 3,1 metros</t>
  </si>
  <si>
    <r>
      <t xml:space="preserve">Se debe agregar una x en el eje vertical y una t en el eje horizontal a la imagen original. Adaptadapor el autor    </t>
    </r>
    <r>
      <rPr>
        <sz val="10"/>
        <color theme="9" tint="-0.499984740745262"/>
        <rFont val="Century Gothic"/>
        <family val="2"/>
      </rPr>
      <t xml:space="preserve"> By Grafico_pv_del_MRU.jpg: SergioN derivative work: Robot8A (Grafico_pv_del_MRU.jpg) [CC BY 3.0 (http://creativecommons.org/licenses/by/3.0) or GFDL (http://www.gnu.org/copyleft/fdl.html)], via Wikimedia Commons </t>
    </r>
  </si>
  <si>
    <t>Gráfico de velocidad contra tiempo de un cuerpo (la que está ne la parte de abajo)</t>
  </si>
  <si>
    <t>http://upload.wikimedia.org/wikipedia/commons/9/92/Grafico_pv_del_MRU.jpg  IMAGEN SUPERIOR</t>
  </si>
  <si>
    <t>ES UN NUMERO</t>
  </si>
  <si>
    <t>http://upload.wikimedia.org/wikipedia/commons/9/92/Grafico_pv_del_MRU.jpg LA IMAGEN DE 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</si>
</sst>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10"/>
      <color theme="9" tint="-0.499984740745262"/>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1" fontId="8" fillId="9"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4" fillId="0" borderId="0" xfId="51" applyAlignment="1">
      <alignment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xdr:colOff>
      <xdr:row>9</xdr:row>
      <xdr:rowOff>0</xdr:rowOff>
    </xdr:from>
    <xdr:to>
      <xdr:col>10</xdr:col>
      <xdr:colOff>1860177</xdr:colOff>
      <xdr:row>10</xdr:row>
      <xdr:rowOff>48105</xdr:rowOff>
    </xdr:to>
    <xdr:pic>
      <xdr:nvPicPr>
        <xdr:cNvPr id="2" name="Imagen 1"/>
        <xdr:cNvPicPr>
          <a:picLocks noChangeAspect="1"/>
        </xdr:cNvPicPr>
      </xdr:nvPicPr>
      <xdr:blipFill>
        <a:blip xmlns:r="http://schemas.openxmlformats.org/officeDocument/2006/relationships" r:embed="rId1"/>
        <a:stretch>
          <a:fillRect/>
        </a:stretch>
      </xdr:blipFill>
      <xdr:spPr>
        <a:xfrm>
          <a:off x="19072413" y="1837765"/>
          <a:ext cx="1860176" cy="1235928"/>
        </a:xfrm>
        <a:prstGeom prst="rect">
          <a:avLst/>
        </a:prstGeom>
      </xdr:spPr>
    </xdr:pic>
    <xdr:clientData/>
  </xdr:twoCellAnchor>
  <xdr:twoCellAnchor editAs="oneCell">
    <xdr:from>
      <xdr:col>10</xdr:col>
      <xdr:colOff>100853</xdr:colOff>
      <xdr:row>10</xdr:row>
      <xdr:rowOff>126644</xdr:rowOff>
    </xdr:from>
    <xdr:to>
      <xdr:col>10</xdr:col>
      <xdr:colOff>1591235</xdr:colOff>
      <xdr:row>11</xdr:row>
      <xdr:rowOff>6491</xdr:rowOff>
    </xdr:to>
    <xdr:pic>
      <xdr:nvPicPr>
        <xdr:cNvPr id="3" name="Imagen 2"/>
        <xdr:cNvPicPr>
          <a:picLocks noChangeAspect="1"/>
        </xdr:cNvPicPr>
      </xdr:nvPicPr>
      <xdr:blipFill>
        <a:blip xmlns:r="http://schemas.openxmlformats.org/officeDocument/2006/relationships" r:embed="rId2"/>
        <a:stretch>
          <a:fillRect/>
        </a:stretch>
      </xdr:blipFill>
      <xdr:spPr>
        <a:xfrm>
          <a:off x="19173265" y="3152232"/>
          <a:ext cx="1490382" cy="697877"/>
        </a:xfrm>
        <a:prstGeom prst="rect">
          <a:avLst/>
        </a:prstGeom>
      </xdr:spPr>
    </xdr:pic>
    <xdr:clientData/>
  </xdr:twoCellAnchor>
  <xdr:twoCellAnchor>
    <xdr:from>
      <xdr:col>10</xdr:col>
      <xdr:colOff>0</xdr:colOff>
      <xdr:row>11</xdr:row>
      <xdr:rowOff>0</xdr:rowOff>
    </xdr:from>
    <xdr:to>
      <xdr:col>10</xdr:col>
      <xdr:colOff>1959428</xdr:colOff>
      <xdr:row>11</xdr:row>
      <xdr:rowOff>707886</xdr:rowOff>
    </xdr:to>
    <xdr:sp macro="" textlink="">
      <xdr:nvSpPr>
        <xdr:cNvPr id="4" name="CuadroTexto 3"/>
        <xdr:cNvSpPr txBox="1"/>
      </xdr:nvSpPr>
      <xdr:spPr>
        <a:xfrm>
          <a:off x="19072412" y="3843618"/>
          <a:ext cx="1959428" cy="707886"/>
        </a:xfrm>
        <a:prstGeom prst="rect">
          <a:avLst/>
        </a:prstGeom>
        <a:noFill/>
      </xdr:spPr>
      <xdr:txBody>
        <a:bodyPr wrap="square"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4000">
              <a:latin typeface="Verdana" panose="020B0604030504040204" pitchFamily="34" charset="0"/>
              <a:ea typeface="Verdana" panose="020B0604030504040204" pitchFamily="34" charset="0"/>
              <a:cs typeface="Verdana" panose="020B0604030504040204" pitchFamily="34" charset="0"/>
            </a:rPr>
            <a:t>2,5 m </a:t>
          </a:r>
        </a:p>
      </xdr:txBody>
    </xdr:sp>
    <xdr:clientData/>
  </xdr:twoCellAnchor>
  <xdr:twoCellAnchor editAs="oneCell">
    <xdr:from>
      <xdr:col>10</xdr:col>
      <xdr:colOff>0</xdr:colOff>
      <xdr:row>12</xdr:row>
      <xdr:rowOff>0</xdr:rowOff>
    </xdr:from>
    <xdr:to>
      <xdr:col>10</xdr:col>
      <xdr:colOff>2304488</xdr:colOff>
      <xdr:row>13</xdr:row>
      <xdr:rowOff>317086</xdr:rowOff>
    </xdr:to>
    <xdr:pic>
      <xdr:nvPicPr>
        <xdr:cNvPr id="5" name="Imagen 4"/>
        <xdr:cNvPicPr>
          <a:picLocks noChangeAspect="1"/>
        </xdr:cNvPicPr>
      </xdr:nvPicPr>
      <xdr:blipFill>
        <a:blip xmlns:r="http://schemas.openxmlformats.org/officeDocument/2006/relationships" r:embed="rId3"/>
        <a:stretch>
          <a:fillRect/>
        </a:stretch>
      </xdr:blipFill>
      <xdr:spPr>
        <a:xfrm>
          <a:off x="19072412" y="4784912"/>
          <a:ext cx="2304488" cy="1079086"/>
        </a:xfrm>
        <a:prstGeom prst="rect">
          <a:avLst/>
        </a:prstGeom>
      </xdr:spPr>
    </xdr:pic>
    <xdr:clientData/>
  </xdr:twoCellAnchor>
  <xdr:twoCellAnchor editAs="oneCell">
    <xdr:from>
      <xdr:col>10</xdr:col>
      <xdr:colOff>1</xdr:colOff>
      <xdr:row>13</xdr:row>
      <xdr:rowOff>0</xdr:rowOff>
    </xdr:from>
    <xdr:to>
      <xdr:col>10</xdr:col>
      <xdr:colOff>1456765</xdr:colOff>
      <xdr:row>13</xdr:row>
      <xdr:rowOff>906151</xdr:rowOff>
    </xdr:to>
    <xdr:pic>
      <xdr:nvPicPr>
        <xdr:cNvPr id="6" name="Imagen 5"/>
        <xdr:cNvPicPr>
          <a:picLocks noChangeAspect="1"/>
        </xdr:cNvPicPr>
      </xdr:nvPicPr>
      <xdr:blipFill>
        <a:blip xmlns:r="http://schemas.openxmlformats.org/officeDocument/2006/relationships" r:embed="rId4"/>
        <a:stretch>
          <a:fillRect/>
        </a:stretch>
      </xdr:blipFill>
      <xdr:spPr>
        <a:xfrm>
          <a:off x="19072413" y="5546912"/>
          <a:ext cx="1456764" cy="906151"/>
        </a:xfrm>
        <a:prstGeom prst="rect">
          <a:avLst/>
        </a:prstGeom>
      </xdr:spPr>
    </xdr:pic>
    <xdr:clientData/>
  </xdr:twoCellAnchor>
  <xdr:twoCellAnchor editAs="oneCell">
    <xdr:from>
      <xdr:col>9</xdr:col>
      <xdr:colOff>2375647</xdr:colOff>
      <xdr:row>13</xdr:row>
      <xdr:rowOff>1042147</xdr:rowOff>
    </xdr:from>
    <xdr:to>
      <xdr:col>10</xdr:col>
      <xdr:colOff>2453418</xdr:colOff>
      <xdr:row>15</xdr:row>
      <xdr:rowOff>165313</xdr:rowOff>
    </xdr:to>
    <xdr:pic>
      <xdr:nvPicPr>
        <xdr:cNvPr id="8" name="Imagen 7"/>
        <xdr:cNvPicPr>
          <a:picLocks noChangeAspect="1"/>
        </xdr:cNvPicPr>
      </xdr:nvPicPr>
      <xdr:blipFill>
        <a:blip xmlns:r="http://schemas.openxmlformats.org/officeDocument/2006/relationships" r:embed="rId5"/>
        <a:stretch>
          <a:fillRect/>
        </a:stretch>
      </xdr:blipFill>
      <xdr:spPr>
        <a:xfrm>
          <a:off x="18904323" y="6589059"/>
          <a:ext cx="2621507" cy="1072989"/>
        </a:xfrm>
        <a:prstGeom prst="rect">
          <a:avLst/>
        </a:prstGeom>
      </xdr:spPr>
    </xdr:pic>
    <xdr:clientData/>
  </xdr:twoCellAnchor>
  <xdr:twoCellAnchor editAs="oneCell">
    <xdr:from>
      <xdr:col>10</xdr:col>
      <xdr:colOff>0</xdr:colOff>
      <xdr:row>15</xdr:row>
      <xdr:rowOff>0</xdr:rowOff>
    </xdr:from>
    <xdr:to>
      <xdr:col>10</xdr:col>
      <xdr:colOff>2334970</xdr:colOff>
      <xdr:row>16</xdr:row>
      <xdr:rowOff>210136</xdr:rowOff>
    </xdr:to>
    <xdr:pic>
      <xdr:nvPicPr>
        <xdr:cNvPr id="10" name="Imagen 9"/>
        <xdr:cNvPicPr>
          <a:picLocks noChangeAspect="1"/>
        </xdr:cNvPicPr>
      </xdr:nvPicPr>
      <xdr:blipFill>
        <a:blip xmlns:r="http://schemas.openxmlformats.org/officeDocument/2006/relationships" r:embed="rId6"/>
        <a:stretch>
          <a:fillRect/>
        </a:stretch>
      </xdr:blipFill>
      <xdr:spPr>
        <a:xfrm>
          <a:off x="19072412" y="7496735"/>
          <a:ext cx="2334970" cy="1072989"/>
        </a:xfrm>
        <a:prstGeom prst="rect">
          <a:avLst/>
        </a:prstGeom>
      </xdr:spPr>
    </xdr:pic>
    <xdr:clientData/>
  </xdr:twoCellAnchor>
  <xdr:twoCellAnchor editAs="oneCell">
    <xdr:from>
      <xdr:col>10</xdr:col>
      <xdr:colOff>0</xdr:colOff>
      <xdr:row>16</xdr:row>
      <xdr:rowOff>0</xdr:rowOff>
    </xdr:from>
    <xdr:to>
      <xdr:col>10</xdr:col>
      <xdr:colOff>1493649</xdr:colOff>
      <xdr:row>16</xdr:row>
      <xdr:rowOff>701101</xdr:rowOff>
    </xdr:to>
    <xdr:pic>
      <xdr:nvPicPr>
        <xdr:cNvPr id="14" name="Imagen 13"/>
        <xdr:cNvPicPr>
          <a:picLocks noChangeAspect="1"/>
        </xdr:cNvPicPr>
      </xdr:nvPicPr>
      <xdr:blipFill>
        <a:blip xmlns:r="http://schemas.openxmlformats.org/officeDocument/2006/relationships" r:embed="rId7"/>
        <a:stretch>
          <a:fillRect/>
        </a:stretch>
      </xdr:blipFill>
      <xdr:spPr>
        <a:xfrm>
          <a:off x="19072412" y="8359588"/>
          <a:ext cx="1493649" cy="7011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upload.wikimedia.org/wikipedia/commons/9/92/Grafico_pv_del_MRU.jpg%20LA%20IMAGEN%20DE%20ABAJO" TargetMode="External"/><Relationship Id="rId1" Type="http://schemas.openxmlformats.org/officeDocument/2006/relationships/hyperlink" Target="http://upload.wikimedia.org/wikipedia/commons/9/92/Grafico_pv_del_MRU.jpg%20%20IMAGEN%20SUPERI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9"/>
  <sheetViews>
    <sheetView showGridLines="0" tabSelected="1" zoomScale="85" zoomScaleNormal="85" zoomScalePageLayoutView="120" workbookViewId="0">
      <pane ySplit="9" topLeftCell="A15" activePane="bottomLeft" state="frozen"/>
      <selection pane="bottomLeft" activeCell="B18" sqref="B18"/>
    </sheetView>
  </sheetViews>
  <sheetFormatPr baseColWidth="10" defaultColWidth="10.875" defaultRowHeight="13.5" x14ac:dyDescent="0.25"/>
  <cols>
    <col min="1" max="1" width="7.875" style="2" customWidth="1"/>
    <col min="2" max="2" width="48" style="2" customWidth="1"/>
    <col min="3" max="3" width="21.125" style="2" customWidth="1"/>
    <col min="4" max="4" width="18.5" style="2" customWidth="1"/>
    <col min="5" max="5" width="13.125" style="2" customWidth="1"/>
    <col min="6" max="6" width="28.125" style="2" customWidth="1"/>
    <col min="7" max="7" width="23.875" style="2" bestFit="1" customWidth="1"/>
    <col min="8" max="8" width="35.875" style="2" bestFit="1" customWidth="1"/>
    <col min="9" max="9" width="20.5" style="2" customWidth="1"/>
    <col min="10" max="10" width="33.375" style="17" customWidth="1"/>
    <col min="11" max="11" width="74.625" style="17" bestFit="1"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91" t="s">
        <v>22</v>
      </c>
      <c r="D2" s="92"/>
      <c r="F2" s="84" t="s">
        <v>0</v>
      </c>
      <c r="G2" s="85"/>
      <c r="H2" s="50"/>
      <c r="I2" s="50"/>
      <c r="J2" s="16"/>
    </row>
    <row r="3" spans="1:16" ht="15.75" x14ac:dyDescent="0.25">
      <c r="A3" s="1"/>
      <c r="B3" s="4" t="s">
        <v>8</v>
      </c>
      <c r="C3" s="93">
        <v>10</v>
      </c>
      <c r="D3" s="94"/>
      <c r="F3" s="86">
        <v>42065</v>
      </c>
      <c r="G3" s="87"/>
      <c r="H3" s="50"/>
      <c r="I3" s="50"/>
      <c r="J3" s="16"/>
    </row>
    <row r="4" spans="1:16" ht="16.5" x14ac:dyDescent="0.3">
      <c r="A4" s="1"/>
      <c r="B4" s="4" t="s">
        <v>54</v>
      </c>
      <c r="C4" s="95" t="s">
        <v>145</v>
      </c>
      <c r="D4" s="94"/>
      <c r="E4" s="5"/>
      <c r="F4" s="49" t="s">
        <v>55</v>
      </c>
      <c r="G4" s="48" t="s">
        <v>56</v>
      </c>
      <c r="H4" s="50"/>
      <c r="I4" s="50"/>
      <c r="J4" s="16"/>
      <c r="K4" s="16"/>
    </row>
    <row r="5" spans="1:16" ht="16.5" thickBot="1" x14ac:dyDescent="0.3">
      <c r="A5" s="1"/>
      <c r="B5" s="6" t="s">
        <v>1</v>
      </c>
      <c r="C5" s="96" t="s">
        <v>146</v>
      </c>
      <c r="D5" s="97"/>
      <c r="E5" s="5"/>
      <c r="F5" s="47" t="str">
        <f>IF(G4="Recurso","Motor del recurso","")</f>
        <v>Motor del recurso</v>
      </c>
      <c r="G5" s="47" t="s">
        <v>58</v>
      </c>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147</v>
      </c>
      <c r="D7" s="33" t="s">
        <v>39</v>
      </c>
      <c r="F7" s="1"/>
      <c r="G7" s="1"/>
      <c r="H7" s="1"/>
      <c r="I7" s="1"/>
      <c r="J7" s="16"/>
      <c r="K7" s="16"/>
    </row>
    <row r="8" spans="1:16" s="9" customFormat="1" ht="16.5" thickBot="1" x14ac:dyDescent="0.3">
      <c r="A8" s="10"/>
      <c r="B8" s="10"/>
      <c r="D8" s="11"/>
      <c r="E8" s="11"/>
      <c r="F8" s="88" t="s">
        <v>62</v>
      </c>
      <c r="G8" s="89"/>
      <c r="H8" s="89"/>
      <c r="I8" s="90"/>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93.95" customHeight="1" x14ac:dyDescent="0.25">
      <c r="A10" s="76" t="s">
        <v>152</v>
      </c>
      <c r="B10" s="116" t="s">
        <v>168</v>
      </c>
      <c r="C10" s="74" t="str">
        <f>IF(OR(B10&lt;&gt;"",J10&lt;&gt;""),IF($G$4="Recurso",CONCATENATE($G$4," ",$G$5),$G$4),"")</f>
        <v>Recurso M7A</v>
      </c>
      <c r="D10" s="14" t="s">
        <v>150</v>
      </c>
      <c r="E10" s="75" t="s">
        <v>148</v>
      </c>
      <c r="F10" s="14" t="str">
        <f>IF(OR(B10&lt;&gt;"",J10&lt;&gt;""),CONCATENATE($C$7,"_",$A10,IF($G$4="Cuaderno de Estudio","_small",CONCATENATE(IF(I10="","","n"),IF(LEFT($G$5,1)="F",".jpg",".png")))),"")</f>
        <v>CN_10_02_CO_F1n.png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CN_10_02_CO_F1a.png</v>
      </c>
      <c r="I10" s="14" t="str">
        <f>IF(OR(B10&lt;&gt;"",J10&lt;&gt;""),IF($G$4="Recurso",IF(LEFT($G$5,1)="M",IF(VLOOKUP($G$5,'Definición técnica de imagenes'!$A$3:$G$17,6,FALSE)=0,"",VLOOKUP($G$5,'Definición técnica de imagenes'!$A$3:$G$17,6,FALSE)),IF($G$5="F1","","")),'Definición técnica de imagenes'!$F$16),"")</f>
        <v>500 x 500 px</v>
      </c>
      <c r="J10" s="81" t="s">
        <v>151</v>
      </c>
      <c r="K10" s="21" t="s">
        <v>166</v>
      </c>
    </row>
    <row r="11" spans="1:16" s="12" customFormat="1" ht="64.5" customHeight="1" x14ac:dyDescent="0.25">
      <c r="A11" s="76" t="s">
        <v>153</v>
      </c>
      <c r="B11" s="28" t="s">
        <v>169</v>
      </c>
      <c r="C11" s="74" t="str">
        <f>IF(OR(B11&lt;&gt;"",J11&lt;&gt;""),IF($G$4="Recurso",CONCATENATE($G$4," ",$G$5),$G$4),"")</f>
        <v>Recurso M7A</v>
      </c>
      <c r="D11" s="14" t="s">
        <v>149</v>
      </c>
      <c r="E11" s="75" t="s">
        <v>148</v>
      </c>
      <c r="F11" s="14" t="str">
        <f t="shared" ref="F11:F74" si="0">IF(OR(B11&lt;&gt;"",J11&lt;&gt;""),CONCATENATE($C$7,"_",$A11,IF($G$4="Cuaderno de Estudio","_small",CONCATENATE(IF(I11="","","n"),IF(LEFT($G$5,1)="F",".jpg",".png")))),"")</f>
        <v>CN_10_02_CO_F2n.png</v>
      </c>
      <c r="G11" s="14" t="str">
        <f>IF(F11&lt;&gt;"",IF($G$4="Recurso",IF(LEFT($G$5,1)="M",VLOOKUP($G$5,'Definición técnica de imagenes'!$A$3:$G$17,5,FALSE),IF($G$5="F1",'Definición técnica de imagenes'!$E$15,'Definición técnica de imagenes'!$F$13)),'Definición técnica de imagenes'!$E$16),"")</f>
        <v>286 x 286 px</v>
      </c>
      <c r="H11" s="14" t="str">
        <f t="shared" ref="H11:H74" si="1">IF(AND(I11&lt;&gt;"",I11&lt;&gt;0),IF(OR(B11&lt;&gt;"",J11&lt;&gt;""),CONCATENATE($C$7,"_",$A11,IF($G$4="Cuaderno de Estudio","_zoom",CONCATENATE("a",IF(LEFT($G$5,1)="F",".jpg",".png")))),""),"")</f>
        <v>CN_10_02_CO_F2a.png</v>
      </c>
      <c r="I11" s="14" t="str">
        <f>IF(OR(B11&lt;&gt;"",J11&lt;&gt;""),IF($G$4="Recurso",IF(LEFT($G$5,1)="M",IF(VLOOKUP($G$5,'Definición técnica de imagenes'!$A$3:$G$17,6,FALSE)=0,"",VLOOKUP($G$5,'Definición técnica de imagenes'!$A$3:$G$17,6,FALSE)),IF($G$5="F1","","")),'Definición técnica de imagenes'!$F$16),"")</f>
        <v>500 x 500 px</v>
      </c>
      <c r="J11" s="81" t="s">
        <v>154</v>
      </c>
      <c r="K11" s="80"/>
    </row>
    <row r="12" spans="1:16" s="12" customFormat="1" ht="74.25" customHeight="1" x14ac:dyDescent="0.25">
      <c r="A12" s="76" t="s">
        <v>155</v>
      </c>
      <c r="B12" s="28" t="s">
        <v>169</v>
      </c>
      <c r="C12" s="74" t="str">
        <f t="shared" ref="C12:C18" si="2">IF(OR(B12&lt;&gt;"",J12&lt;&gt;""),IF($G$4="Recurso",CONCATENATE($G$4," ",$G$5),$G$4),"")</f>
        <v>Recurso M7A</v>
      </c>
      <c r="D12" s="14" t="s">
        <v>149</v>
      </c>
      <c r="E12" s="75" t="s">
        <v>148</v>
      </c>
      <c r="F12" s="14" t="str">
        <f t="shared" si="0"/>
        <v>CN_10_02_CO_F3n.png</v>
      </c>
      <c r="G12" s="14" t="str">
        <f>IF(F12&lt;&gt;"",IF($G$4="Recurso",IF(LEFT($G$5,1)="M",VLOOKUP($G$5,'Definición técnica de imagenes'!$A$3:$G$17,5,FALSE),IF($G$5="F1",'Definición técnica de imagenes'!$E$15,'Definición técnica de imagenes'!$F$13)),'Definición técnica de imagenes'!$E$16),"")</f>
        <v>286 x 286 px</v>
      </c>
      <c r="H12" s="14" t="str">
        <f t="shared" si="1"/>
        <v>CN_10_02_CO_F3a.png</v>
      </c>
      <c r="I12" s="14" t="str">
        <f>IF(OR(B12&lt;&gt;"",J12&lt;&gt;""),IF($G$4="Recurso",IF(LEFT($G$5,1)="M",IF(VLOOKUP($G$5,'Definición técnica de imagenes'!$A$3:$G$17,6,FALSE)=0,"",VLOOKUP($G$5,'Definición técnica de imagenes'!$A$3:$G$17,6,FALSE)),IF($G$5="F1","","")),'Definición técnica de imagenes'!$F$16),"")</f>
        <v>500 x 500 px</v>
      </c>
      <c r="J12" s="81" t="s">
        <v>156</v>
      </c>
      <c r="K12" s="78"/>
    </row>
    <row r="13" spans="1:16" s="12" customFormat="1" ht="60" customHeight="1" x14ac:dyDescent="0.25">
      <c r="A13" s="76" t="s">
        <v>157</v>
      </c>
      <c r="B13" s="28" t="s">
        <v>169</v>
      </c>
      <c r="C13" s="74" t="str">
        <f t="shared" si="2"/>
        <v>Recurso M7A</v>
      </c>
      <c r="D13" s="14" t="s">
        <v>149</v>
      </c>
      <c r="E13" s="75" t="s">
        <v>148</v>
      </c>
      <c r="F13" s="14" t="str">
        <f t="shared" si="0"/>
        <v>CN_10_02_CO_F4n.png</v>
      </c>
      <c r="G13" s="14" t="str">
        <f>IF(F13&lt;&gt;"",IF($G$4="Recurso",IF(LEFT($G$5,1)="M",VLOOKUP($G$5,'Definición técnica de imagenes'!$A$3:$G$17,5,FALSE),IF($G$5="F1",'Definición técnica de imagenes'!$E$15,'Definición técnica de imagenes'!$F$13)),'Definición técnica de imagenes'!$E$16),"")</f>
        <v>286 x 286 px</v>
      </c>
      <c r="H13" s="14" t="str">
        <f t="shared" si="1"/>
        <v>CN_10_02_CO_F4a.png</v>
      </c>
      <c r="I13" s="14" t="str">
        <f>IF(OR(B13&lt;&gt;"",J13&lt;&gt;""),IF($G$4="Recurso",IF(LEFT($G$5,1)="M",IF(VLOOKUP($G$5,'Definición técnica de imagenes'!$A$3:$G$17,6,FALSE)=0,"",VLOOKUP($G$5,'Definición técnica de imagenes'!$A$3:$G$17,6,FALSE)),IF($G$5="F1","","")),'Definición técnica de imagenes'!$F$16),"")</f>
        <v>500 x 500 px</v>
      </c>
      <c r="J13" s="81" t="s">
        <v>159</v>
      </c>
      <c r="K13" s="78"/>
    </row>
    <row r="14" spans="1:16" s="12" customFormat="1" ht="90" customHeight="1" x14ac:dyDescent="0.25">
      <c r="A14" s="76" t="s">
        <v>158</v>
      </c>
      <c r="B14" s="116" t="s">
        <v>170</v>
      </c>
      <c r="C14" s="74" t="str">
        <f t="shared" si="2"/>
        <v>Recurso M7A</v>
      </c>
      <c r="D14" s="14" t="s">
        <v>150</v>
      </c>
      <c r="E14" s="75" t="s">
        <v>148</v>
      </c>
      <c r="F14" s="14" t="str">
        <f t="shared" si="0"/>
        <v>CN_10_02_CO_F5n.png</v>
      </c>
      <c r="G14" s="14" t="str">
        <f>IF(F14&lt;&gt;"",IF($G$4="Recurso",IF(LEFT($G$5,1)="M",VLOOKUP($G$5,'Definición técnica de imagenes'!$A$3:$G$17,5,FALSE),IF($G$5="F1",'Definición técnica de imagenes'!$E$15,'Definición técnica de imagenes'!$F$13)),'Definición técnica de imagenes'!$E$16),"")</f>
        <v>286 x 286 px</v>
      </c>
      <c r="H14" s="14" t="str">
        <f t="shared" si="1"/>
        <v>CN_10_02_CO_F5a.png</v>
      </c>
      <c r="I14" s="14" t="str">
        <f>IF(OR(B14&lt;&gt;"",J14&lt;&gt;""),IF($G$4="Recurso",IF(LEFT($G$5,1)="M",IF(VLOOKUP($G$5,'Definición técnica de imagenes'!$A$3:$G$17,6,FALSE)=0,"",VLOOKUP($G$5,'Definición técnica de imagenes'!$A$3:$G$17,6,FALSE)),IF($G$5="F1","","")),'Definición técnica de imagenes'!$F$16),"")</f>
        <v>500 x 500 px</v>
      </c>
      <c r="J14" s="83" t="s">
        <v>167</v>
      </c>
      <c r="K14" s="80" t="s">
        <v>160</v>
      </c>
    </row>
    <row r="15" spans="1:16" s="12" customFormat="1" ht="63.75" customHeight="1" x14ac:dyDescent="0.25">
      <c r="A15" s="76" t="s">
        <v>161</v>
      </c>
      <c r="B15" s="28" t="s">
        <v>169</v>
      </c>
      <c r="C15" s="74" t="str">
        <f t="shared" si="2"/>
        <v>Recurso M7A</v>
      </c>
      <c r="D15" s="14" t="s">
        <v>149</v>
      </c>
      <c r="E15" s="75" t="s">
        <v>148</v>
      </c>
      <c r="F15" s="14" t="str">
        <f t="shared" si="0"/>
        <v>CN_10_02_CO_F6n.png</v>
      </c>
      <c r="G15" s="14" t="str">
        <f>IF(F15&lt;&gt;"",IF($G$4="Recurso",IF(LEFT($G$5,1)="M",VLOOKUP($G$5,'Definición técnica de imagenes'!$A$3:$G$17,5,FALSE),IF($G$5="F1",'Definición técnica de imagenes'!$E$15,'Definición técnica de imagenes'!$F$13)),'Definición técnica de imagenes'!$E$16),"")</f>
        <v>286 x 286 px</v>
      </c>
      <c r="H15" s="14" t="str">
        <f t="shared" si="1"/>
        <v>CN_10_02_CO_F6a.png</v>
      </c>
      <c r="I15" s="14" t="str">
        <f>IF(OR(B15&lt;&gt;"",J15&lt;&gt;""),IF($G$4="Recurso",IF(LEFT($G$5,1)="M",IF(VLOOKUP($G$5,'Definición técnica de imagenes'!$A$3:$G$17,6,FALSE)=0,"",VLOOKUP($G$5,'Definición técnica de imagenes'!$A$3:$G$17,6,FALSE)),IF($G$5="F1","","")),'Definición técnica de imagenes'!$F$16),"")</f>
        <v>500 x 500 px</v>
      </c>
      <c r="J15" s="81" t="s">
        <v>164</v>
      </c>
      <c r="K15" s="80"/>
    </row>
    <row r="16" spans="1:16" s="12" customFormat="1" ht="68.25" customHeight="1" x14ac:dyDescent="0.25">
      <c r="A16" s="76" t="s">
        <v>162</v>
      </c>
      <c r="B16" s="28" t="s">
        <v>169</v>
      </c>
      <c r="C16" s="74" t="str">
        <f t="shared" si="2"/>
        <v>Recurso M7A</v>
      </c>
      <c r="D16" s="14" t="s">
        <v>149</v>
      </c>
      <c r="E16" s="75" t="s">
        <v>148</v>
      </c>
      <c r="F16" s="14" t="str">
        <f t="shared" si="0"/>
        <v>CN_10_02_CO_F7n.png</v>
      </c>
      <c r="G16" s="14" t="str">
        <f>IF(F16&lt;&gt;"",IF($G$4="Recurso",IF(LEFT($G$5,1)="M",VLOOKUP($G$5,'Definición técnica de imagenes'!$A$3:$G$17,5,FALSE),IF($G$5="F1",'Definición técnica de imagenes'!$E$15,'Definición técnica de imagenes'!$F$13)),'Definición técnica de imagenes'!$E$16),"")</f>
        <v>286 x 286 px</v>
      </c>
      <c r="H16" s="14" t="str">
        <f t="shared" si="1"/>
        <v>CN_10_02_CO_F7a.png</v>
      </c>
      <c r="I16" s="14" t="str">
        <f>IF(OR(B16&lt;&gt;"",J16&lt;&gt;""),IF($G$4="Recurso",IF(LEFT($G$5,1)="M",IF(VLOOKUP($G$5,'Definición técnica de imagenes'!$A$3:$G$17,6,FALSE)=0,"",VLOOKUP($G$5,'Definición técnica de imagenes'!$A$3:$G$17,6,FALSE)),IF($G$5="F1","","")),'Definición técnica de imagenes'!$F$16),"")</f>
        <v>500 x 500 px</v>
      </c>
      <c r="J16" s="81" t="s">
        <v>165</v>
      </c>
      <c r="K16" s="80"/>
    </row>
    <row r="17" spans="1:11" s="12" customFormat="1" ht="55.5" customHeight="1" x14ac:dyDescent="0.25">
      <c r="A17" s="76" t="s">
        <v>163</v>
      </c>
      <c r="B17" s="28" t="s">
        <v>169</v>
      </c>
      <c r="C17" s="74" t="str">
        <f t="shared" si="2"/>
        <v>Recurso M7A</v>
      </c>
      <c r="D17" s="14" t="s">
        <v>149</v>
      </c>
      <c r="E17" s="75" t="s">
        <v>148</v>
      </c>
      <c r="F17" s="14" t="str">
        <f t="shared" si="0"/>
        <v>CN_10_02_CO_F8n.png</v>
      </c>
      <c r="G17" s="14" t="str">
        <f>IF(F17&lt;&gt;"",IF($G$4="Recurso",IF(LEFT($G$5,1)="M",VLOOKUP($G$5,'Definición técnica de imagenes'!$A$3:$G$17,5,FALSE),IF($G$5="F1",'Definición técnica de imagenes'!$E$15,'Definición técnica de imagenes'!$F$13)),'Definición técnica de imagenes'!$E$16),"")</f>
        <v>286 x 286 px</v>
      </c>
      <c r="H17" s="14" t="str">
        <f t="shared" si="1"/>
        <v>CN_10_02_CO_F8a.png</v>
      </c>
      <c r="I17" s="14" t="str">
        <f>IF(OR(B17&lt;&gt;"",J17&lt;&gt;""),IF($G$4="Recurso",IF(LEFT($G$5,1)="M",IF(VLOOKUP($G$5,'Definición técnica de imagenes'!$A$3:$G$17,6,FALSE)=0,"",VLOOKUP($G$5,'Definición técnica de imagenes'!$A$3:$G$17,6,FALSE)),IF($G$5="F1","","")),'Definición técnica de imagenes'!$F$16),"")</f>
        <v>500 x 500 px</v>
      </c>
      <c r="J17" s="81" t="s">
        <v>154</v>
      </c>
      <c r="K17" s="80"/>
    </row>
    <row r="18" spans="1:11" s="12" customFormat="1" ht="15" customHeight="1" x14ac:dyDescent="0.25">
      <c r="A18" s="76"/>
      <c r="B18" s="77"/>
      <c r="C18" s="74" t="str">
        <f t="shared" si="2"/>
        <v/>
      </c>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IF(OR(B18&lt;&gt;"",J18&lt;&gt;""),IF($G$4="Recurso",IF(LEFT($G$5,1)="M",IF(VLOOKUP($G$5,'Definición técnica de imagenes'!$A$3:$G$17,6,FALSE)=0,"",VLOOKUP($G$5,'Definición técnica de imagenes'!$A$3:$G$17,6,FALSE)),IF($G$5="F1","","")),'Definición técnica de imagenes'!$F$16),"")</f>
        <v/>
      </c>
      <c r="J18" s="81"/>
      <c r="K18" s="80"/>
    </row>
    <row r="19" spans="1:11" s="12" customFormat="1" x14ac:dyDescent="0.25">
      <c r="A19" s="13"/>
      <c r="B19" s="77"/>
      <c r="C19" s="74"/>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IF(OR(B19&lt;&gt;"",J19&lt;&gt;""),IF($G$4="Recurso",IF(LEFT($G$5,1)="M",IF(VLOOKUP($G$5,'Definición técnica de imagenes'!$A$3:$G$17,6,FALSE)=0,"",VLOOKUP($G$5,'Definición técnica de imagenes'!$A$3:$G$17,6,FALSE)),IF($G$5="F1","","")),'Definición técnica de imagenes'!$F$16),"")</f>
        <v/>
      </c>
      <c r="J19" s="81"/>
      <c r="K19" s="21"/>
    </row>
    <row r="20" spans="1:11" s="12" customFormat="1" x14ac:dyDescent="0.25">
      <c r="A20" s="76"/>
      <c r="B20" s="77"/>
      <c r="C20" s="74"/>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IF(OR(B20&lt;&gt;"",J20&lt;&gt;""),IF($G$4="Recurso",IF(LEFT($G$5,1)="M",IF(VLOOKUP($G$5,'Definición técnica de imagenes'!$A$3:$G$17,6,FALSE)=0,"",VLOOKUP($G$5,'Definición técnica de imagenes'!$A$3:$G$17,6,FALSE)),IF($G$5="F1","","")),'Definición técnica de imagenes'!$F$16),"")</f>
        <v/>
      </c>
      <c r="J20" s="81"/>
      <c r="K20" s="80"/>
    </row>
    <row r="21" spans="1:11" s="12" customFormat="1" x14ac:dyDescent="0.25">
      <c r="A21" s="13"/>
      <c r="B21" s="77"/>
      <c r="C21" s="74"/>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IF(OR(B21&lt;&gt;"",J21&lt;&gt;""),IF($G$4="Recurso",IF(LEFT($G$5,1)="M",IF(VLOOKUP($G$5,'Definición técnica de imagenes'!$A$3:$G$17,6,FALSE)=0,"",VLOOKUP($G$5,'Definición técnica de imagenes'!$A$3:$G$17,6,FALSE)),IF($G$5="F1","","")),'Definición técnica de imagenes'!$F$16),"")</f>
        <v/>
      </c>
      <c r="J21" s="81"/>
      <c r="K21" s="80"/>
    </row>
    <row r="22" spans="1:11" s="12" customFormat="1" x14ac:dyDescent="0.25">
      <c r="A22" s="76"/>
      <c r="B22" s="77"/>
      <c r="C22" s="74"/>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IF(OR(B22&lt;&gt;"",J22&lt;&gt;""),IF($G$4="Recurso",IF(LEFT($G$5,1)="M",IF(VLOOKUP($G$5,'Definición técnica de imagenes'!$A$3:$G$17,6,FALSE)=0,"",VLOOKUP($G$5,'Definición técnica de imagenes'!$A$3:$G$17,6,FALSE)),IF($G$5="F1","","")),'Definición técnica de imagenes'!$F$16),"")</f>
        <v/>
      </c>
      <c r="J22" s="81"/>
      <c r="K22" s="80"/>
    </row>
    <row r="23" spans="1:11" s="12" customFormat="1" ht="15" customHeight="1" x14ac:dyDescent="0.25">
      <c r="A23" s="13"/>
      <c r="B23" s="77"/>
      <c r="C23" s="74"/>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IF(OR(B22&lt;&gt;"",J23&lt;&gt;""),IF($G$4="Recurso",IF(LEFT($G$5,1)="M",IF(VLOOKUP($G$5,'Definición técnica de imagenes'!$A$3:$G$17,6,FALSE)=0,"",VLOOKUP($G$5,'Definición técnica de imagenes'!$A$3:$G$17,6,FALSE)),IF($G$5="F1","","")),'Definición técnica de imagenes'!$F$16),"")</f>
        <v/>
      </c>
      <c r="J23" s="81"/>
      <c r="K23" s="20"/>
    </row>
    <row r="24" spans="1:11" s="12" customFormat="1" ht="13.5" customHeight="1" x14ac:dyDescent="0.25">
      <c r="A24" s="76"/>
      <c r="B24" s="77"/>
      <c r="C24" s="74"/>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IF(OR(B24&lt;&gt;"",J24&lt;&gt;""),IF($G$4="Recurso",IF(LEFT($G$5,1)="M",IF(VLOOKUP($G$5,'Definición técnica de imagenes'!$A$3:$G$17,6,FALSE)=0,"",VLOOKUP($G$5,'Definición técnica de imagenes'!$A$3:$G$17,6,FALSE)),IF($G$5="F1","","")),'Definición técnica de imagenes'!$F$16),"")</f>
        <v/>
      </c>
      <c r="J24" s="81"/>
      <c r="K24" s="19"/>
    </row>
    <row r="25" spans="1:11" s="12" customFormat="1" x14ac:dyDescent="0.25">
      <c r="A25" s="13"/>
      <c r="B25" s="77"/>
      <c r="C25" s="74"/>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IF(OR(B25&lt;&gt;"",J25&lt;&gt;""),IF($G$4="Recurso",IF(LEFT($G$5,1)="M",IF(VLOOKUP($G$5,'Definición técnica de imagenes'!$A$3:$G$17,6,FALSE)=0,"",VLOOKUP($G$5,'Definición técnica de imagenes'!$A$3:$G$17,6,FALSE)),IF($G$5="F1","","")),'Definición técnica de imagenes'!$F$16),"")</f>
        <v/>
      </c>
      <c r="J25" s="81"/>
      <c r="K25" s="15"/>
    </row>
    <row r="26" spans="1:11" s="12" customFormat="1" x14ac:dyDescent="0.25">
      <c r="A26" s="76"/>
      <c r="B26" s="77"/>
      <c r="C26" s="74"/>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IF(OR(B26&lt;&gt;"",J26&lt;&gt;""),IF($G$4="Recurso",IF(LEFT($G$5,1)="M",IF(VLOOKUP($G$5,'Definición técnica de imagenes'!$A$3:$G$17,6,FALSE)=0,"",VLOOKUP($G$5,'Definición técnica de imagenes'!$A$3:$G$17,6,FALSE)),IF($G$5="F1","","")),'Definición técnica de imagenes'!$F$16),"")</f>
        <v/>
      </c>
      <c r="J26" s="81"/>
      <c r="K26" s="19"/>
    </row>
    <row r="27" spans="1:11" s="12" customFormat="1" x14ac:dyDescent="0.25">
      <c r="A27" s="13"/>
      <c r="B27" s="77"/>
      <c r="C27" s="74"/>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81"/>
      <c r="K27" s="19"/>
    </row>
    <row r="28" spans="1:11" s="12" customFormat="1" x14ac:dyDescent="0.25">
      <c r="A28" s="76"/>
      <c r="B28" s="77"/>
      <c r="C28" s="74"/>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81"/>
      <c r="K28" s="19"/>
    </row>
    <row r="29" spans="1:11" s="12" customFormat="1" x14ac:dyDescent="0.25">
      <c r="A29" s="13"/>
      <c r="B29" s="82"/>
      <c r="C29" s="74"/>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76"/>
      <c r="B30" s="28"/>
      <c r="C30" s="74"/>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8"/>
      <c r="C35" s="28"/>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9"/>
      <c r="K35" s="19"/>
    </row>
    <row r="36" spans="1:11" s="12" customFormat="1" x14ac:dyDescent="0.25">
      <c r="A36" s="13"/>
      <c r="B36" s="27"/>
      <c r="C36" s="27"/>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9"/>
      <c r="C37" s="29"/>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7"/>
      <c r="C38" s="27"/>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22"/>
      <c r="K38" s="15"/>
    </row>
    <row r="39" spans="1:11" s="12" customFormat="1" x14ac:dyDescent="0.25">
      <c r="A39" s="13"/>
      <c r="B39" s="30"/>
      <c r="C39" s="30"/>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23"/>
      <c r="K39" s="15"/>
    </row>
    <row r="40" spans="1:11" s="12" customFormat="1" x14ac:dyDescent="0.25">
      <c r="A40" s="13"/>
      <c r="B40" s="27"/>
      <c r="C40" s="27"/>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27"/>
      <c r="C62" s="27"/>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9"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9" si="4">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IF(OR(B108&lt;&gt;"",J108&lt;&gt;""),IF($G$4="Recurso",IF(LEFT($G$5,1)="M",IF(VLOOKUP($G$5,'Definición técnica de imagenes'!$A$3:$G$17,6,FALSE)=0,"",VLOOKUP($G$5,'Definición técnica de imagenes'!$A$3:$G$17,6,FALSE)),IF($G$5="F1","","")),'Definición técnica de imagenes'!$F$16),"")</f>
        <v/>
      </c>
      <c r="J108" s="14"/>
      <c r="K108" s="15"/>
    </row>
    <row r="109" spans="1:11" s="12" customFormat="1" x14ac:dyDescent="0.25">
      <c r="A109" s="13"/>
      <c r="B109" s="13"/>
      <c r="C109" s="13"/>
      <c r="D109" s="14"/>
      <c r="E109" s="14"/>
      <c r="F109" s="14" t="str">
        <f t="shared" si="3"/>
        <v/>
      </c>
      <c r="G109" s="14" t="str">
        <f>IF(F109&lt;&gt;"",IF($G$4="Recurso",IF(LEFT($G$5,1)="M",VLOOKUP($G$5,'Definición técnica de imagenes'!$A$3:$G$17,5,FALSE),IF($G$5="F1",'Definición técnica de imagenes'!$E$15,'Definición técnica de imagenes'!$F$13)),'Definición técnica de imagenes'!$E$16),"")</f>
        <v/>
      </c>
      <c r="H109" s="14" t="str">
        <f t="shared" si="4"/>
        <v/>
      </c>
      <c r="I109" s="14" t="str">
        <f>IF(OR(B109&lt;&gt;"",J109&lt;&gt;""),IF($G$4="Recurso",IF(LEFT($G$5,1)="M",IF(VLOOKUP($G$5,'Definición técnica de imagenes'!$A$3:$G$17,6,FALSE)=0,"",VLOOKUP($G$5,'Definición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4" r:id="rId2"/>
  </hyperlinks>
  <pageMargins left="0.75" right="0.75" top="1" bottom="1" header="0.5" footer="0.5"/>
  <pageSetup orientation="portrait" horizontalDpi="4294967292" verticalDpi="429496729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B18" sqref="B18"/>
    </sheetView>
  </sheetViews>
  <sheetFormatPr baseColWidth="10" defaultColWidth="10.875" defaultRowHeight="15.75" x14ac:dyDescent="0.25"/>
  <cols>
    <col min="1" max="1" width="72.125" style="32" customWidth="1"/>
    <col min="2" max="2" width="10.875" style="32"/>
    <col min="3" max="3" width="13.875" style="32" customWidth="1"/>
    <col min="4" max="4" width="11.375" style="32" customWidth="1"/>
    <col min="5" max="7" width="10.875" style="32"/>
    <col min="8" max="11" width="11" style="32" hidden="1" customWidth="1"/>
    <col min="12" max="16384" width="10.875" style="32"/>
  </cols>
  <sheetData>
    <row r="1" spans="1:11" ht="16.5" thickBot="1" x14ac:dyDescent="0.3">
      <c r="A1" s="100" t="s">
        <v>38</v>
      </c>
      <c r="B1" s="101"/>
      <c r="C1" s="101"/>
      <c r="D1" s="101"/>
      <c r="E1" s="101"/>
      <c r="F1" s="102"/>
    </row>
    <row r="2" spans="1:11" x14ac:dyDescent="0.25">
      <c r="A2" s="40" t="s">
        <v>42</v>
      </c>
      <c r="B2" s="41"/>
      <c r="C2" s="103" t="s">
        <v>13</v>
      </c>
      <c r="D2" s="104"/>
      <c r="E2" s="105"/>
      <c r="F2" s="42"/>
    </row>
    <row r="3" spans="1:11" ht="63" x14ac:dyDescent="0.25">
      <c r="A3" s="43" t="s">
        <v>43</v>
      </c>
      <c r="B3" s="41"/>
      <c r="C3" s="109" t="s">
        <v>14</v>
      </c>
      <c r="D3" s="110"/>
      <c r="E3" s="111"/>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2" t="str">
        <f>CONCATENATE(H21,"_",I21,"_",J21,"_CO")</f>
        <v>CN_10_02_CO</v>
      </c>
      <c r="E5" s="113"/>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8" t="str">
        <f>CONCATENATE("SolicitudGrafica_",D5,".xls")</f>
        <v>SolicitudGrafica_CN_10_02_CO.xls</v>
      </c>
      <c r="E7" s="98"/>
      <c r="F7" s="99"/>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100" t="s">
        <v>41</v>
      </c>
      <c r="B13" s="101"/>
      <c r="C13" s="101"/>
      <c r="D13" s="101"/>
      <c r="E13" s="101"/>
      <c r="F13" s="102"/>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3" t="s">
        <v>49</v>
      </c>
      <c r="D15" s="104"/>
      <c r="E15" s="104"/>
      <c r="F15" s="105"/>
      <c r="J15" s="32">
        <v>12</v>
      </c>
      <c r="K15" s="32">
        <v>12</v>
      </c>
    </row>
    <row r="16" spans="1:11" ht="67.349999999999994"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6" t="str">
        <f>CONCATENATE(H21,"_",I21,"_",J21,"_",K45)</f>
        <v>CN_10_02_REC10</v>
      </c>
      <c r="E17" s="107"/>
      <c r="F17" s="108"/>
      <c r="J17" s="32">
        <v>14</v>
      </c>
      <c r="K17" s="32">
        <v>14</v>
      </c>
    </row>
    <row r="18" spans="1:11" ht="79.5" thickBot="1" x14ac:dyDescent="0.3">
      <c r="A18" s="43" t="s">
        <v>48</v>
      </c>
      <c r="B18" s="41"/>
      <c r="C18" s="72" t="s">
        <v>128</v>
      </c>
      <c r="D18" s="98" t="str">
        <f>CONCATENATE("SolicitudGrafica_",D17,".xls")</f>
        <v>SolicitudGrafica_CN_10_02_REC10.xls</v>
      </c>
      <c r="E18" s="98"/>
      <c r="F18" s="99"/>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28575</xdr:colOff>
                    <xdr:row>4</xdr:row>
                    <xdr:rowOff>9525</xdr:rowOff>
                  </from>
                  <to>
                    <xdr:col>5</xdr:col>
                    <xdr:colOff>9525</xdr:colOff>
                    <xdr:row>4</xdr:row>
                    <xdr:rowOff>238125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3" activePane="bottomLeft" state="frozen"/>
      <selection pane="bottomLeft" activeCell="H3" sqref="H3"/>
    </sheetView>
  </sheetViews>
  <sheetFormatPr baseColWidth="10" defaultColWidth="10.875" defaultRowHeight="15.75" x14ac:dyDescent="0.25"/>
  <cols>
    <col min="1" max="1" width="21" style="32" customWidth="1"/>
    <col min="2" max="2" width="22.125" style="32" customWidth="1"/>
    <col min="3" max="3" width="17.375" style="32" customWidth="1"/>
    <col min="4" max="4" width="10.875" style="32"/>
    <col min="5" max="5" width="11.625" style="32" customWidth="1"/>
    <col min="6" max="6" width="12.625" style="32" customWidth="1"/>
    <col min="7" max="7" width="11" style="32" customWidth="1"/>
    <col min="8" max="8" width="24.5" style="32" customWidth="1"/>
    <col min="9" max="9" width="22.125" style="32" customWidth="1"/>
    <col min="10" max="10" width="20.625" style="32" customWidth="1"/>
    <col min="11" max="11" width="44.5" style="32" customWidth="1"/>
    <col min="12" max="16384" width="10.875" style="32"/>
  </cols>
  <sheetData>
    <row r="1" spans="1:11" x14ac:dyDescent="0.25">
      <c r="A1" s="114" t="s">
        <v>56</v>
      </c>
      <c r="B1" s="114" t="s">
        <v>63</v>
      </c>
      <c r="C1" s="114" t="s">
        <v>64</v>
      </c>
      <c r="D1" s="114" t="s">
        <v>5</v>
      </c>
      <c r="E1" s="114" t="s">
        <v>65</v>
      </c>
      <c r="F1" s="114" t="s">
        <v>66</v>
      </c>
      <c r="G1" s="114" t="s">
        <v>67</v>
      </c>
      <c r="H1" s="115" t="s">
        <v>68</v>
      </c>
      <c r="I1" s="115"/>
      <c r="J1" s="115"/>
    </row>
    <row r="2" spans="1:11" x14ac:dyDescent="0.25">
      <c r="A2" s="114"/>
      <c r="B2" s="114"/>
      <c r="C2" s="114"/>
      <c r="D2" s="114"/>
      <c r="E2" s="114"/>
      <c r="F2" s="114"/>
      <c r="G2" s="114"/>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2016-05-05T18:55:46Z</dcterms:modified>
</cp:coreProperties>
</file>