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3760" yWindow="0" windowWidth="11840" windowHeight="143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A31" i="1"/>
  <c r="A32" i="1"/>
  <c r="A33" i="1"/>
  <c r="A34" i="1"/>
  <c r="A35" i="1"/>
  <c r="A36" i="1"/>
  <c r="A37" i="1"/>
  <c r="A38" i="1"/>
  <c r="A39" i="1"/>
  <c r="A40" i="1"/>
  <c r="A41" i="1"/>
  <c r="A42" i="1"/>
  <c r="A43" i="1"/>
  <c r="A44" i="1"/>
  <c r="A45" i="1"/>
  <c r="A46" i="1"/>
  <c r="A47" i="1"/>
  <c r="F47" i="1"/>
  <c r="G47" i="1"/>
  <c r="H47" i="1"/>
  <c r="A10" i="1"/>
  <c r="A11" i="1"/>
  <c r="A12" i="1"/>
  <c r="A13" i="1"/>
  <c r="A14" i="1"/>
  <c r="A15" i="1"/>
  <c r="A16" i="1"/>
  <c r="A17" i="1"/>
  <c r="A18" i="1"/>
  <c r="A19" i="1"/>
  <c r="A20" i="1"/>
  <c r="A21" i="1"/>
  <c r="A22" i="1"/>
  <c r="A23" i="1"/>
  <c r="A24" i="1"/>
  <c r="A25" i="1"/>
  <c r="A26" i="1"/>
  <c r="A27" i="1"/>
  <c r="A28" i="1"/>
  <c r="A29" i="1"/>
  <c r="A30"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<sst xmlns="http://schemas.openxmlformats.org/spreadsheetml/2006/main" count="460" uniqueCount="235">
  <si>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</si>
  <si>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</si>
  <si>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</si>
  <si>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</si>
  <si>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</si>
  <si>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</si>
  <si>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</si>
  <si>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</si>
  <si>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</si>
  <si>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</si>
  <si>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</si>
  <si>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</si>
  <si>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</si>
  <si>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</si>
  <si>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</si>
  <si>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</si>
  <si>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</si>
  <si>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</si>
  <si>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</si>
  <si>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</si>
  <si>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</si>
  <si>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</si>
  <si>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</si>
  <si>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</si>
  <si>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</si>
  <si>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</si>
  <si>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</si>
  <si>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</si>
  <si>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</si>
  <si>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</si>
  <si>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</si>
  <si>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</si>
  <si>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</si>
  <si>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</si>
  <si>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</si>
  <si>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</si>
  <si>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</si>
  <si>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</si>
  <si>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</si>
  <si>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</si>
  <si>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</si>
  <si>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</si>
  <si>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</si>
  <si>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</si>
  <si>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</si>
  <si>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</si>
  <si>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</si>
  <si>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</si>
  <si>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</si>
  <si>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</si>
  <si>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</si>
  <si>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</si>
  <si>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</si>
  <si>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</si>
  <si>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</si>
  <si>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</si>
  <si>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</si>
  <si>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</si>
  <si>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</si>
  <si>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</si>
  <si>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</si>
  <si>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</si>
  <si>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</si>
  <si>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</si>
  <si>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</si>
  <si>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</si>
  <si>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</si>
  <si>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</si>
  <si>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</si>
  <si>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</si>
  <si>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</si>
  <si>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</si>
  <si>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</si>
  <si>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</si>
  <si>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</si>
  <si>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</si>
  <si>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</si>
  <si>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</si>
  <si>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</si>
  <si>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</si>
  <si>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</si>
  <si>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</si>
  <si>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</si>
  <si>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</si>
  <si>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</si>
  <si>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</si>
  <si>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</si>
  <si>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</si>
  <si>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</si>
  <si>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</si>
  <si>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</si>
  <si>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</si>
  <si>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</si>
  <si>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</si>
  <si>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</si>
  <si>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</si>
  <si>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</si>
  <si>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</si>
  <si>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</si>
  <si>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</si>
  <si>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</si>
  <si>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</si>
  <si>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</si>
  <si>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</si>
  <si>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</si>
  <si>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</si>
  <si>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</si>
  <si>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</si>
  <si>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</si>
  <si>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</si>
  <si>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</si>
  <si>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</si>
  <si>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</si>
  <si>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</si>
  <si>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</si>
  <si>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</si>
  <si>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</si>
  <si>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</si>
  <si>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</si>
  <si>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</si>
  <si>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</si>
  <si>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</si>
  <si>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</si>
  <si>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</si>
  <si>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</si>
  <si>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</si>
  <si>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</si>
  <si>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</si>
  <si>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</si>
  <si>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</si>
  <si>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</si>
  <si>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</si>
  <si>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</si>
  <si>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</si>
  <si>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</si>
  <si>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</si>
  <si>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</si>
  <si>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</si>
  <si>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</si>
  <si>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</si>
  <si>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</si>
  <si>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</si>
  <si>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</si>
  <si>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</si>
  <si>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</si>
  <si>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</si>
  <si>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</si>
  <si>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</si>
  <si>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</si>
  <si>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</si>
  <si>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</si>
  <si>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</si>
  <si>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</si>
  <si>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</si>
  <si>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</si>
  <si>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</si>
  <si>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</si>
  <si>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</si>
  <si>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</si>
  <si>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</si>
  <si>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</si>
  <si>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</si>
  <si>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</si>
  <si>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</si>
  <si>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</si>
  <si>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</si>
  <si>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</si>
  <si>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</si>
  <si>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</si>
  <si>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</si>
  <si>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</si>
  <si>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</si>
  <si>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</si>
  <si>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</si>
  <si>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</si>
  <si>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</si>
  <si>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</si>
  <si>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</si>
  <si>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</si>
  <si>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</si>
  <si>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</si>
  <si>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</si>
  <si>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</si>
  <si>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</si>
  <si>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</si>
  <si>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</si>
  <si>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</si>
  <si>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</si>
  <si>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Dinámica</t>
  </si>
  <si>
    <t>Sergio Cuellar Ardila</t>
  </si>
  <si>
    <t>CN_10_04_CO</t>
  </si>
  <si>
    <t>Cuaderno de Estudio</t>
  </si>
  <si>
    <t>4ESO/Física y química/La dinámica/1.¿Qué es la dinámica?</t>
  </si>
  <si>
    <t>Fuerza aplicada sobre carrito de mercado</t>
  </si>
  <si>
    <t>4ESO/Física y química/La Fuerza/1.¿Qué son las fuerzas?</t>
  </si>
  <si>
    <t>4ESO/Física y química/La Fuerza/2. Sistemas de fuerzas/2.1 Los sistemas de fuerzas colineales</t>
  </si>
  <si>
    <t>4ESO/Física y química/La Fuerza/2.2 Los Sistemas de fuerzas concurrentes</t>
  </si>
  <si>
    <t>Imagen de autor</t>
  </si>
  <si>
    <t>https://openclipart.org/image/300px/svg_to_png/182270/Force%20-%20Free%20Body%20Diagram.png</t>
  </si>
  <si>
    <t>4°Eso/Física y Química/ La dinámica/4. La fuerza de fricción o rozamiento</t>
  </si>
  <si>
    <t>4°Eso/Física y Química/ La dinámica/6. Las fuerzas que actúan sobre un cuerpo apoyado en una superficie horizontal</t>
  </si>
  <si>
    <t>4°Eso/Física y Química/ La dinámica/6.1 Las fuerzas que actúan sobre un cuerpo apoyado sobre un plano inclinado</t>
  </si>
  <si>
    <t>http://upload.wikimedia.org/wikipedia/commons/d/d1/GPB_circling_earth.jpg</t>
  </si>
  <si>
    <t>http://en.wikipedia.org/wiki/Big_Bang#/media/File:Universe_expansion2.png</t>
  </si>
  <si>
    <t>http://upload.wikimedia.org/wikipedia/commons/2/2d/Mog_peso.jpg</t>
  </si>
  <si>
    <t>4°ESO/Física y química/La dinámica/7. Las fuerzas en una polea</t>
  </si>
  <si>
    <t>Fuerza de los libros apoyados sobre la mesa</t>
  </si>
  <si>
    <t>Fuerzas colineales</t>
  </si>
  <si>
    <t>Suma de fuerzas colineales</t>
  </si>
  <si>
    <t>Resta de fuerzas colineales</t>
  </si>
  <si>
    <t>Fuerzas concurrentes</t>
  </si>
  <si>
    <t>Suma de vectores: Método del polígono</t>
  </si>
  <si>
    <t>Suma de vectores: Método del paralelogramo</t>
  </si>
  <si>
    <t xml:space="preserve">Ley de gravitación universal </t>
  </si>
  <si>
    <t>Ley de gravitación universal y peso</t>
  </si>
  <si>
    <t>Concepto de Gravedad por Albert Einstein</t>
  </si>
  <si>
    <t>Modelo de la expansión del universo</t>
  </si>
  <si>
    <t>Diagrama de fuerzas sobre un objeto apoyado en una superficie horizontal</t>
  </si>
  <si>
    <t>Diagrama de cuerpo libre para un objeto sobre una superficie horizontal</t>
  </si>
  <si>
    <t>Fuerzas en un plano inclinado</t>
  </si>
  <si>
    <t>Tomar sólo la segunda imagen y traducir: Fuerza de fricción en lugar de Friction force – fricción en lugar de friction</t>
  </si>
  <si>
    <t>Fricción entre las llantas de una bicicleta y el pavimento</t>
  </si>
  <si>
    <t>Fricción a escala microscópica</t>
  </si>
  <si>
    <t>Fuerza normal sobre un libro apoyado en una mesa</t>
  </si>
  <si>
    <t>Imagen adaptada: cambiar la letra P por la letra W, conservando los subíndices. También se debe alargar la flecha que al lado del Wx. Revisar muestra con cambios,</t>
  </si>
  <si>
    <t xml:space="preserve">Máquina de Atwood </t>
  </si>
  <si>
    <t>Ilustración</t>
  </si>
  <si>
    <t>Cambiar la letra P por W conservando los subíndices 1 y 2.</t>
  </si>
  <si>
    <t>Elementos del vector fuerza</t>
  </si>
  <si>
    <t>https://pixabay.com/es/tierra-planeta-azul-globo-luna-11007/</t>
  </si>
  <si>
    <t xml:space="preserve">Fuerza gravitacional entre la Tierra y la Luna </t>
  </si>
  <si>
    <t>Creada por autor, ilustrar</t>
  </si>
  <si>
    <t>uerza normal sobre un libro apoyado en una mesa</t>
  </si>
  <si>
    <t>https://www.flickr.com/photos/56380734@N05/5401199351</t>
  </si>
  <si>
    <t>Polea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</si>
</sst>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28" activePane="bottomLeft" state="frozen"/>
      <selection pane="bottomLeft" activeCell="B32" sqref="B32"/>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7">
        <v>10</v>
      </c>
      <c r="D3" s="88"/>
      <c r="F3" s="80">
        <v>42144</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7" t="s">
        <v>188</v>
      </c>
      <c r="D4" s="88"/>
      <c r="E4" s="5"/>
      <c r="F4" s="37" t="s">
        <v>55</v>
      </c>
      <c r="G4" s="61" t="s">
        <v>191</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9" t="s">
        <v>189</v>
      </c>
      <c r="D5" s="90"/>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192</v>
      </c>
      <c r="C10" s="20" t="str">
        <f t="shared" ref="C10:C18" si="0">IF(OR(B10&lt;&gt;"",J10&lt;&gt;""),IF($G$4="Recurso",CONCATENATE($G$4," ",$G$5),$G$4),"")</f>
        <v>Cuaderno de Estudio</v>
      </c>
      <c r="D10" s="63" t="s">
        <v>187</v>
      </c>
      <c r="E10" s="63" t="s">
        <v>153</v>
      </c>
      <c r="F10" s="13" t="str">
        <f t="shared" ref="F10" si="1">IF(OR(B10&lt;&gt;"",J10&lt;&gt;""),CONCATENATE($C$7,"_",$A10,IF($G$4="Cuaderno de Estudio","_small",CONCATENATE(IF(I10="","","n"),IF(LEFT($G$5,1)="F",".jpg",".png")))),"")</f>
        <v>CN_10_04_CO_IMG01_small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c r="A11" s="12" t="str">
        <f t="shared" ref="A11:A18" si="3">IF(OR(B11&lt;&gt;"",J11&lt;&gt;""),CONCATENATE(LEFT(A10,3),IF(MID(A10,4,2)+1&lt;10,CONCATENATE("0",MID(A10,4,2)+1))),"")</f>
        <v>IMG02</v>
      </c>
      <c r="B11" s="62" t="s">
        <v>194</v>
      </c>
      <c r="C11" s="20" t="str">
        <f t="shared" si="0"/>
        <v>Cuaderno de Estudio</v>
      </c>
      <c r="D11" s="63" t="s">
        <v>187</v>
      </c>
      <c r="E11" s="63" t="s">
        <v>153</v>
      </c>
      <c r="F11" s="13" t="str">
        <f t="shared" ref="F11:F74" si="4">IF(OR(B11&lt;&gt;"",J11&lt;&gt;""),CONCATENATE($C$7,"_",$A11,IF($G$4="Cuaderno de Estudio","_small",CONCATENATE(IF(I11="","","n"),IF(LEFT($G$5,1)="F",".jpg",".png")))),"")</f>
        <v>CN_10_04_CO_IMG02_small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206</v>
      </c>
      <c r="K11" s="65"/>
      <c r="O11" s="2" t="str">
        <f>'Definición técnica de imagenes'!A13</f>
        <v>M101</v>
      </c>
    </row>
    <row r="12" spans="1:16" s="11" customFormat="1">
      <c r="A12" s="12" t="str">
        <f t="shared" si="3"/>
        <v>IMG03</v>
      </c>
      <c r="B12" s="62" t="s">
        <v>194</v>
      </c>
      <c r="C12" s="20" t="str">
        <f t="shared" si="0"/>
        <v>Cuaderno de Estudio</v>
      </c>
      <c r="D12" s="63" t="s">
        <v>226</v>
      </c>
      <c r="E12" s="63" t="s">
        <v>153</v>
      </c>
      <c r="F12" s="13" t="str">
        <f t="shared" si="4"/>
        <v>CN_10_04_CO_IMG03_small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228</v>
      </c>
      <c r="K12" s="64"/>
      <c r="O12" s="2" t="str">
        <f>'Definición técnica de imagenes'!A18</f>
        <v>Diaporama F1</v>
      </c>
    </row>
    <row r="13" spans="1:16" s="11" customFormat="1" ht="26">
      <c r="A13" s="12" t="str">
        <f t="shared" si="3"/>
        <v>IMG04</v>
      </c>
      <c r="B13" s="62" t="s">
        <v>195</v>
      </c>
      <c r="C13" s="20" t="str">
        <f t="shared" si="0"/>
        <v>Cuaderno de Estudio</v>
      </c>
      <c r="D13" s="63" t="s">
        <v>187</v>
      </c>
      <c r="E13" s="63" t="s">
        <v>153</v>
      </c>
      <c r="F13" s="13" t="str">
        <f t="shared" si="4"/>
        <v>CN_10_04_CO_IMG04_small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207</v>
      </c>
      <c r="K13" s="64"/>
      <c r="O13" s="2" t="str">
        <f>'Definición técnica de imagenes'!A19</f>
        <v>F4</v>
      </c>
    </row>
    <row r="14" spans="1:16" s="11" customFormat="1" ht="26">
      <c r="A14" s="12" t="str">
        <f t="shared" si="3"/>
        <v>IMG05</v>
      </c>
      <c r="B14" s="62" t="s">
        <v>195</v>
      </c>
      <c r="C14" s="20" t="str">
        <f t="shared" si="0"/>
        <v>Cuaderno de Estudio</v>
      </c>
      <c r="D14" s="63" t="s">
        <v>226</v>
      </c>
      <c r="E14" s="63" t="s">
        <v>153</v>
      </c>
      <c r="F14" s="13" t="str">
        <f t="shared" si="4"/>
        <v>CN_10_04_CO_IMG05_small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208</v>
      </c>
      <c r="K14" s="64"/>
      <c r="O14" s="2" t="str">
        <f>'Definición técnica de imagenes'!A22</f>
        <v>F6</v>
      </c>
    </row>
    <row r="15" spans="1:16" s="11" customFormat="1" ht="26">
      <c r="A15" s="12" t="str">
        <f t="shared" si="3"/>
        <v>IMG06</v>
      </c>
      <c r="B15" s="62" t="s">
        <v>195</v>
      </c>
      <c r="C15" s="20" t="str">
        <f t="shared" si="0"/>
        <v>Cuaderno de Estudio</v>
      </c>
      <c r="D15" s="63" t="s">
        <v>226</v>
      </c>
      <c r="E15" s="63" t="s">
        <v>153</v>
      </c>
      <c r="F15" s="13" t="str">
        <f t="shared" si="4"/>
        <v>CN_10_04_CO_IMG06_small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209</v>
      </c>
      <c r="K15" s="66"/>
      <c r="O15" s="2" t="str">
        <f>'Definición técnica de imagenes'!A24</f>
        <v>F6B</v>
      </c>
    </row>
    <row r="16" spans="1:16" s="11" customFormat="1">
      <c r="A16" s="12" t="str">
        <f t="shared" si="3"/>
        <v>IMG07</v>
      </c>
      <c r="B16" s="62" t="s">
        <v>196</v>
      </c>
      <c r="C16" s="20" t="str">
        <f t="shared" si="0"/>
        <v>Cuaderno de Estudio</v>
      </c>
      <c r="D16" s="63" t="s">
        <v>187</v>
      </c>
      <c r="E16" s="63" t="s">
        <v>153</v>
      </c>
      <c r="F16" s="13" t="str">
        <f t="shared" si="4"/>
        <v>CN_10_04_CO_IMG07_small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210</v>
      </c>
      <c r="K16" s="68"/>
      <c r="O16" s="2" t="str">
        <f>'Definición técnica de imagenes'!A25</f>
        <v>F7</v>
      </c>
    </row>
    <row r="17" spans="1:15" s="11" customFormat="1">
      <c r="A17" s="12" t="str">
        <f t="shared" si="3"/>
        <v>IMG08</v>
      </c>
      <c r="B17" s="62" t="s">
        <v>196</v>
      </c>
      <c r="C17" s="20" t="str">
        <f t="shared" si="0"/>
        <v>Cuaderno de Estudio</v>
      </c>
      <c r="D17" s="63" t="s">
        <v>226</v>
      </c>
      <c r="E17" s="63" t="s">
        <v>153</v>
      </c>
      <c r="F17" s="13" t="str">
        <f t="shared" si="4"/>
        <v>CN_10_04_CO_IMG08_small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211</v>
      </c>
      <c r="K17" s="66"/>
      <c r="O17" s="2" t="str">
        <f>'Definición técnica de imagenes'!A27</f>
        <v>F7B</v>
      </c>
    </row>
    <row r="18" spans="1:15" s="11" customFormat="1">
      <c r="A18" s="12" t="str">
        <f t="shared" si="3"/>
        <v>IMG09</v>
      </c>
      <c r="B18" s="62" t="s">
        <v>196</v>
      </c>
      <c r="C18" s="20" t="str">
        <f t="shared" si="0"/>
        <v>Cuaderno de Estudio</v>
      </c>
      <c r="D18" s="63" t="s">
        <v>226</v>
      </c>
      <c r="E18" s="63" t="s">
        <v>153</v>
      </c>
      <c r="F18" s="13" t="str">
        <f t="shared" si="4"/>
        <v>CN_10_04_CO_IMG09_small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212</v>
      </c>
      <c r="K18" s="66"/>
      <c r="O18" s="2" t="str">
        <f>'Definición técnica de imagenes'!A30</f>
        <v>F8</v>
      </c>
    </row>
    <row r="19" spans="1:15" s="11" customFormat="1">
      <c r="A19" s="12" t="str">
        <f>IF(OR(B19&lt;&gt;"",J19&lt;&gt;""),CONCATENATE(LEFT(A18,3),IF(MID(A18,4,2)+1&lt;10,CONCATENATE("0",MID(A18,4,2)+1),MID(A18,4,2)+1)),"")</f>
        <v>IMG10</v>
      </c>
      <c r="B19" s="62" t="s">
        <v>229</v>
      </c>
      <c r="C19" s="20" t="str">
        <f>IF(OR(B19&lt;&gt;"",J19&lt;&gt;""),IF($G$4="Recurso",CONCATENATE($G$4," ",$G$5),$G$4),"")</f>
        <v>Cuaderno de Estudio</v>
      </c>
      <c r="D19" s="63" t="s">
        <v>226</v>
      </c>
      <c r="E19" s="63" t="s">
        <v>153</v>
      </c>
      <c r="F19" s="13" t="str">
        <f>IF(OR(B19&lt;&gt;"",J19&lt;&gt;""),CONCATENATE($C$7,"_",$A19,IF($G$4="Cuaderno de Estudio","_small",CONCATENATE(IF(I19="","","n"),IF(LEFT($G$5,1)="F",".jpg",".png")))),"")</f>
        <v>CN_10_04_CO_IMG10_small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ca="1">IF(AND(I19&lt;&gt;"",I19&lt;&gt;0),IF(OR(B19&lt;&gt;"",J19&lt;&gt;""),CONCATENATE($C$7,"_",$A19,IF($G$4="Cuaderno de Estudio","_zoom",CONCATENATE("a",IF(LEFT($G$5,1)="F",".jpg",".png")))),""),"")</f>
        <v>CN_10_04_CO_IMG10_zoom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230</v>
      </c>
      <c r="K19" s="68"/>
      <c r="O19" s="2" t="str">
        <f>'Definición técnica de imagenes'!A31</f>
        <v>F10</v>
      </c>
    </row>
    <row r="20" spans="1:15" s="11" customFormat="1">
      <c r="A20" s="12" t="str">
        <f>IF(OR(B20&lt;&gt;"",J20&lt;&gt;""),CONCATENATE(LEFT(A19,3),IF(MID(A19,4,2)+1&lt;10,CONCATENATE("0",MID(A19,4,2)+1),MID(A19,4,2)+1)),"")</f>
        <v>IMG11</v>
      </c>
      <c r="B20" s="62" t="s">
        <v>196</v>
      </c>
      <c r="C20" s="20" t="str">
        <f>IF(OR(B20&lt;&gt;"",J20&lt;&gt;""),IF($G$4="Recurso",CONCATENATE($G$4," ",$G$5),$G$4),"")</f>
        <v>Cuaderno de Estudio</v>
      </c>
      <c r="D20" s="63" t="s">
        <v>226</v>
      </c>
      <c r="E20" s="63" t="s">
        <v>153</v>
      </c>
      <c r="F20" s="13" t="str">
        <f>IF(OR(B20&lt;&gt;"",J20&lt;&gt;""),CONCATENATE($C$7,"_",$A20,IF($G$4="Cuaderno de Estudio","_small",CONCATENATE(IF(I20="","","n"),IF(LEFT($G$5,1)="F",".jpg",".png")))),"")</f>
        <v>CN_10_04_CO_IMG11_small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ca="1">IF(AND(I20&lt;&gt;"",I20&lt;&gt;0),IF(OR(B20&lt;&gt;"",J20&lt;&gt;""),CONCATENATE($C$7,"_",$A20,IF($G$4="Cuaderno de Estudio","_zoom",CONCATENATE("a",IF(LEFT($G$5,1)="F",".jpg",".png")))),""),"")</f>
        <v>CN_10_04_CO_IMG11_zoom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213</v>
      </c>
      <c r="K20" s="68"/>
      <c r="O20" s="2" t="str">
        <f>'Definición técnica de imagenes'!A32</f>
        <v>F10B</v>
      </c>
    </row>
    <row r="21" spans="1:15" s="11" customFormat="1">
      <c r="A21" s="12" t="str">
        <f>IF(OR(B21&lt;&gt;"",J21&lt;&gt;""),CONCATENATE(LEFT(A20,3),IF(MID(A20,4,2)+1&lt;10,CONCATENATE("0",MID(A20,4,2)+1),MID(A20,4,2)+1)),"")</f>
        <v>IMG12</v>
      </c>
      <c r="B21" s="62" t="s">
        <v>197</v>
      </c>
      <c r="C21" s="20" t="str">
        <f>IF(OR(B21&lt;&gt;"",J21&lt;&gt;""),IF($G$4="Recurso",CONCATENATE($G$4," ",$G$5),$G$4),"")</f>
        <v>Cuaderno de Estudio</v>
      </c>
      <c r="D21" s="63" t="s">
        <v>187</v>
      </c>
      <c r="E21" s="63" t="s">
        <v>153</v>
      </c>
      <c r="F21" s="13" t="str">
        <f>IF(OR(B21&lt;&gt;"",J21&lt;&gt;""),CONCATENATE($C$7,"_",$A21,IF($G$4="Cuaderno de Estudio","_small",CONCATENATE(IF(I21="","","n"),IF(LEFT($G$5,1)="F",".jpg",".png")))),"")</f>
        <v>CN_10_04_CO_IMG12_small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ca="1">IF(AND(I21&lt;&gt;"",I21&lt;&gt;0),IF(OR(B21&lt;&gt;"",J21&lt;&gt;""),CONCATENATE($C$7,"_",$A21,IF($G$4="Cuaderno de Estudio","_zoom",CONCATENATE("a",IF(LEFT($G$5,1)="F",".jpg",".png")))),""),"")</f>
        <v>CN_10_04_CO_IMG12_zoom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214</v>
      </c>
      <c r="K21" s="66" t="s">
        <v>231</v>
      </c>
      <c r="O21" s="2" t="str">
        <f>'Definición técnica de imagenes'!A33</f>
        <v>F11</v>
      </c>
    </row>
    <row r="22" spans="1:15" s="11" customFormat="1">
      <c r="A22" s="12" t="str">
        <f>IF(OR(B22&lt;&gt;"",J22&lt;&gt;""),CONCATENATE(LEFT(A21,3),IF(MID(A21,4,2)+1&lt;10,CONCATENATE("0",MID(A21,4,2)+1),MID(A21,4,2)+1)),"")</f>
        <v>IMG13</v>
      </c>
      <c r="B22" s="62" t="s">
        <v>202</v>
      </c>
      <c r="C22" s="20" t="str">
        <f>IF(OR(B22&lt;&gt;"",J22&lt;&gt;""),IF($G$4="Recurso",CONCATENATE($G$4," ",$G$5),$G$4),"")</f>
        <v>Cuaderno de Estudio</v>
      </c>
      <c r="D22" s="63" t="s">
        <v>187</v>
      </c>
      <c r="E22" s="63" t="s">
        <v>153</v>
      </c>
      <c r="F22" s="13" t="str">
        <f>IF(OR(B22&lt;&gt;"",J22&lt;&gt;""),CONCATENATE($C$7,"_",$A22,IF($G$4="Cuaderno de Estudio","_small",CONCATENATE(IF(I22="","","n"),IF(LEFT($G$5,1)="F",".jpg",".png")))),"")</f>
        <v>CN_10_04_CO_IMG13_small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ca="1">IF(AND(I22&lt;&gt;"",I22&lt;&gt;0),IF(OR(B22&lt;&gt;"",J22&lt;&gt;""),CONCATENATE($C$7,"_",$A22,IF($G$4="Cuaderno de Estudio","_zoom",CONCATENATE("a",IF(LEFT($G$5,1)="F",".jpg",".png")))),""),"")</f>
        <v>CN_10_04_CO_IMG13_zoom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6" t="s">
        <v>215</v>
      </c>
      <c r="K22" s="66"/>
      <c r="O22" s="2" t="str">
        <f>'Definición técnica de imagenes'!A34</f>
        <v>F12</v>
      </c>
    </row>
    <row r="23" spans="1:15" s="11" customFormat="1">
      <c r="A23" s="12" t="str">
        <f>IF(OR(B23&lt;&gt;"",J23&lt;&gt;""),CONCATENATE(LEFT(A22,3),IF(MID(A22,4,2)+1&lt;10,CONCATENATE("0",MID(A22,4,2)+1),MID(A22,4,2)+1)),"")</f>
        <v>IMG14</v>
      </c>
      <c r="B23" s="62" t="s">
        <v>203</v>
      </c>
      <c r="C23" s="20" t="str">
        <f>IF(OR(B23&lt;&gt;"",J23&lt;&gt;""),IF($G$4="Recurso",CONCATENATE($G$4," ",$G$5),$G$4),"")</f>
        <v>Cuaderno de Estudio</v>
      </c>
      <c r="D23" s="63" t="s">
        <v>226</v>
      </c>
      <c r="E23" s="63" t="s">
        <v>153</v>
      </c>
      <c r="F23" s="13" t="str">
        <f>IF(OR(B23&lt;&gt;"",J23&lt;&gt;""),CONCATENATE($C$7,"_",$A23,IF($G$4="Cuaderno de Estudio","_small",CONCATENATE(IF(I23="","","n"),IF(LEFT($G$5,1)="F",".jpg",".png")))),"")</f>
        <v>CN_10_04_CO_IMG14_small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ca="1">IF(AND(I23&lt;&gt;"",I23&lt;&gt;0),IF(OR(B23&lt;&gt;"",J23&lt;&gt;""),CONCATENATE($C$7,"_",$A23,IF($G$4="Cuaderno de Estudio","_zoom",CONCATENATE("a",IF(LEFT($G$5,1)="F",".jpg",".png")))),""),"")</f>
        <v>CN_10_04_CO_IMG14_zoom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216</v>
      </c>
      <c r="K23" s="77"/>
      <c r="O23" s="2" t="str">
        <f>'Definición técnica de imagenes'!A35</f>
        <v>F13</v>
      </c>
    </row>
    <row r="24" spans="1:15" s="11" customFormat="1" ht="26">
      <c r="A24" s="12" t="str">
        <f>IF(OR(B24&lt;&gt;"",J24&lt;&gt;""),CONCATENATE(LEFT(A23,3),IF(MID(A23,4,2)+1&lt;10,CONCATENATE("0",MID(A23,4,2)+1),MID(A23,4,2)+1)),"")</f>
        <v>IMG15</v>
      </c>
      <c r="B24" s="62" t="s">
        <v>204</v>
      </c>
      <c r="C24" s="20" t="str">
        <f>IF(OR(B24&lt;&gt;"",J24&lt;&gt;""),IF($G$4="Recurso",CONCATENATE($G$4," ",$G$5),$G$4),"")</f>
        <v>Cuaderno de Estudio</v>
      </c>
      <c r="D24" s="63" t="s">
        <v>226</v>
      </c>
      <c r="E24" s="63" t="s">
        <v>153</v>
      </c>
      <c r="F24" s="13" t="str">
        <f>IF(OR(B24&lt;&gt;"",J24&lt;&gt;""),CONCATENATE($C$7,"_",$A24,IF($G$4="Cuaderno de Estudio","_small",CONCATENATE(IF(I24="","","n"),IF(LEFT($G$5,1)="F",".jpg",".png")))),"")</f>
        <v>CN_10_04_CO_IMG15_small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ca="1">IF(AND(I24&lt;&gt;"",I24&lt;&gt;0),IF(OR(B24&lt;&gt;"",J24&lt;&gt;""),CONCATENATE($C$7,"_",$A24,IF($G$4="Cuaderno de Estudio","_zoom",CONCATENATE("a",IF(LEFT($G$5,1)="F",".jpg",".png")))),""),"")</f>
        <v>CN_10_04_CO_IMG15_zoom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217</v>
      </c>
      <c r="K24" s="64"/>
      <c r="O24" s="2" t="str">
        <f>'Definición técnica de imagenes'!A37</f>
        <v>F13B</v>
      </c>
    </row>
    <row r="25" spans="1:15" s="11" customFormat="1" ht="26">
      <c r="A25" s="12" t="str">
        <f>IF(OR(B25&lt;&gt;"",J25&lt;&gt;""),CONCATENATE(LEFT(A24,3),IF(MID(A24,4,2)+1&lt;10,CONCATENATE("0",MID(A24,4,2)+1),MID(A24,4,2)+1)),"")</f>
        <v>IMG16</v>
      </c>
      <c r="B25" s="62" t="s">
        <v>197</v>
      </c>
      <c r="C25" s="20" t="str">
        <f>IF(OR(B25&lt;&gt;"",J25&lt;&gt;""),IF($G$4="Recurso",CONCATENATE($G$4," ",$G$5),$G$4),"")</f>
        <v>Cuaderno de Estudio</v>
      </c>
      <c r="D25" s="63" t="s">
        <v>226</v>
      </c>
      <c r="E25" s="63" t="s">
        <v>153</v>
      </c>
      <c r="F25" s="13" t="str">
        <f>IF(OR(B25&lt;&gt;"",J25&lt;&gt;""),CONCATENATE($C$7,"_",$A25,IF($G$4="Cuaderno de Estudio","_small",CONCATENATE(IF(I25="","","n"),IF(LEFT($G$5,1)="F",".jpg",".png")))),"")</f>
        <v>CN_10_04_CO_IMG16_small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ca="1">IF(AND(I25&lt;&gt;"",I25&lt;&gt;0),IF(OR(B25&lt;&gt;"",J25&lt;&gt;""),CONCATENATE($C$7,"_",$A25,IF($G$4="Cuaderno de Estudio","_zoom",CONCATENATE("a",IF(LEFT($G$5,1)="F",".jpg",".png")))),""),"")</f>
        <v>CN_10_04_CO_IMG16_zoom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218</v>
      </c>
      <c r="K25" s="65"/>
    </row>
    <row r="26" spans="1:15" s="11" customFormat="1" ht="52">
      <c r="A26" s="12" t="str">
        <f>IF(OR(B26&lt;&gt;"",J26&lt;&gt;""),CONCATENATE(LEFT(A25,3),IF(MID(A25,4,2)+1&lt;10,CONCATENATE("0",MID(A25,4,2)+1),MID(A25,4,2)+1)),"")</f>
        <v>IMG17</v>
      </c>
      <c r="B26" s="62" t="s">
        <v>198</v>
      </c>
      <c r="C26" s="20" t="str">
        <f>IF(OR(B26&lt;&gt;"",J26&lt;&gt;""),IF($G$4="Recurso",CONCATENATE($G$4," ",$G$5),$G$4),"")</f>
        <v>Cuaderno de Estudio</v>
      </c>
      <c r="D26" s="63" t="s">
        <v>187</v>
      </c>
      <c r="E26" s="63" t="s">
        <v>153</v>
      </c>
      <c r="F26" s="13" t="str">
        <f>IF(OR(B26&lt;&gt;"",J26&lt;&gt;""),CONCATENATE($C$7,"_",$A26,IF($G$4="Cuaderno de Estudio","_small",CONCATENATE(IF(I26="","","n"),IF(LEFT($G$5,1)="F",".jpg",".png")))),"")</f>
        <v>CN_10_04_CO_IMG17_small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ca="1">IF(AND(I26&lt;&gt;"",I26&lt;&gt;0),IF(OR(B26&lt;&gt;"",J26&lt;&gt;""),CONCATENATE($C$7,"_",$A26,IF($G$4="Cuaderno de Estudio","_zoom",CONCATENATE("a",IF(LEFT($G$5,1)="F",".jpg",".png")))),""),"")</f>
        <v>CN_10_04_CO_IMG17_zoom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219</v>
      </c>
      <c r="K26" s="64" t="s">
        <v>220</v>
      </c>
    </row>
    <row r="27" spans="1:15" s="11" customFormat="1" ht="26">
      <c r="A27" s="12" t="str">
        <f>IF(OR(B27&lt;&gt;"",J27&lt;&gt;""),CONCATENATE(LEFT(A26,3),IF(MID(A26,4,2)+1&lt;10,CONCATENATE("0",MID(A26,4,2)+1),MID(A26,4,2)+1)),"")</f>
        <v>IMG18</v>
      </c>
      <c r="B27" s="62" t="s">
        <v>199</v>
      </c>
      <c r="C27" s="20" t="str">
        <f>IF(OR(B27&lt;&gt;"",J27&lt;&gt;""),IF($G$4="Recurso",CONCATENATE($G$4," ",$G$5),$G$4),"")</f>
        <v>Cuaderno de Estudio</v>
      </c>
      <c r="D27" s="63" t="s">
        <v>226</v>
      </c>
      <c r="E27" s="63" t="s">
        <v>153</v>
      </c>
      <c r="F27" s="13" t="str">
        <f>IF(OR(B27&lt;&gt;"",J27&lt;&gt;""),CONCATENATE($C$7,"_",$A27,IF($G$4="Cuaderno de Estudio","_small",CONCATENATE(IF(I27="","","n"),IF(LEFT($G$5,1)="F",".jpg",".png")))),"")</f>
        <v>CN_10_04_CO_IMG18_small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ca="1">IF(AND(I27&lt;&gt;"",I27&lt;&gt;0),IF(OR(B27&lt;&gt;"",J27&lt;&gt;""),CONCATENATE($C$7,"_",$A27,IF($G$4="Cuaderno de Estudio","_zoom",CONCATENATE("a",IF(LEFT($G$5,1)="F",".jpg",".png")))),""),"")</f>
        <v>CN_10_04_CO_IMG18_zoom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3" t="s">
        <v>221</v>
      </c>
      <c r="K27" s="64"/>
      <c r="O27" s="2"/>
    </row>
    <row r="28" spans="1:15" s="11" customFormat="1">
      <c r="A28" s="12" t="str">
        <f>IF(OR(B28&lt;&gt;"",J28&lt;&gt;""),CONCATENATE(LEFT(A27,3),IF(MID(A27,4,2)+1&lt;10,CONCATENATE("0",MID(A27,4,2)+1),MID(A27,4,2)+1)),"")</f>
        <v>IMG19</v>
      </c>
      <c r="B28" s="62" t="s">
        <v>199</v>
      </c>
      <c r="C28" s="20" t="str">
        <f>IF(OR(B28&lt;&gt;"",J28&lt;&gt;""),IF($G$4="Recurso",CONCATENATE($G$4," ",$G$5),$G$4),"")</f>
        <v>Cuaderno de Estudio</v>
      </c>
      <c r="D28" s="63" t="s">
        <v>226</v>
      </c>
      <c r="E28" s="63" t="s">
        <v>153</v>
      </c>
      <c r="F28" s="13" t="str">
        <f>IF(OR(B28&lt;&gt;"",J28&lt;&gt;""),CONCATENATE($C$7,"_",$A28,IF($G$4="Cuaderno de Estudio","_small",CONCATENATE(IF(I28="","","n"),IF(LEFT($G$5,1)="F",".jpg",".png")))),"")</f>
        <v>CN_10_04_CO_IMG19_small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ca="1">IF(AND(I28&lt;&gt;"",I28&lt;&gt;0),IF(OR(B28&lt;&gt;"",J28&lt;&gt;""),CONCATENATE($C$7,"_",$A28,IF($G$4="Cuaderno de Estudio","_zoom",CONCATENATE("a",IF(LEFT($G$5,1)="F",".jpg",".png")))),""),"")</f>
        <v>CN_10_04_CO_IMG19_zoom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222</v>
      </c>
      <c r="K28" s="64"/>
    </row>
    <row r="29" spans="1:15" s="11" customFormat="1" ht="26">
      <c r="A29" s="12" t="str">
        <f>IF(OR(B29&lt;&gt;"",J29&lt;&gt;""),CONCATENATE(LEFT(A28,3),IF(MID(A28,4,2)+1&lt;10,CONCATENATE("0",MID(A28,4,2)+1),MID(A28,4,2)+1)),"")</f>
        <v>IMG20</v>
      </c>
      <c r="B29" s="62" t="s">
        <v>200</v>
      </c>
      <c r="C29" s="20" t="str">
        <f>IF(OR(B29&lt;&gt;"",J29&lt;&gt;""),IF($G$4="Recurso",CONCATENATE($G$4," ",$G$5),$G$4),"")</f>
        <v>Cuaderno de Estudio</v>
      </c>
      <c r="D29" s="63" t="s">
        <v>226</v>
      </c>
      <c r="E29" s="63" t="s">
        <v>153</v>
      </c>
      <c r="F29" s="13" t="str">
        <f>IF(OR(B29&lt;&gt;"",J29&lt;&gt;""),CONCATENATE($C$7,"_",$A29,IF($G$4="Cuaderno de Estudio","_small",CONCATENATE(IF(I29="","","n"),IF(LEFT($G$5,1)="F",".jpg",".png")))),"")</f>
        <v>CN_10_04_CO_IMG20_small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ca="1">IF(AND(I29&lt;&gt;"",I29&lt;&gt;0),IF(OR(B29&lt;&gt;"",J29&lt;&gt;""),CONCATENATE($C$7,"_",$A29,IF($G$4="Cuaderno de Estudio","_zoom",CONCATENATE("a",IF(LEFT($G$5,1)="F",".jpg",".png")))),""),"")</f>
        <v>CN_10_04_CO_IMG20_zoom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223</v>
      </c>
      <c r="K29" s="64"/>
    </row>
    <row r="30" spans="1:15" s="11" customFormat="1" ht="65">
      <c r="A30" s="12" t="str">
        <f>IF(OR(B30&lt;&gt;"",J30&lt;&gt;""),CONCATENATE(LEFT(A29,3),IF(MID(A29,4,2)+1&lt;10,CONCATENATE("0",MID(A29,4,2)+1),MID(A29,4,2)+1)),"")</f>
        <v>IMG21</v>
      </c>
      <c r="B30" s="62" t="s">
        <v>201</v>
      </c>
      <c r="C30" s="20" t="str">
        <f>IF(OR(B30&lt;&gt;"",J30&lt;&gt;""),IF($G$4="Recurso",CONCATENATE($G$4," ",$G$5),$G$4),"")</f>
        <v>Cuaderno de Estudio</v>
      </c>
      <c r="D30" s="63" t="s">
        <v>226</v>
      </c>
      <c r="E30" s="63" t="s">
        <v>153</v>
      </c>
      <c r="F30" s="13" t="str">
        <f>IF(OR(B30&lt;&gt;"",J30&lt;&gt;""),CONCATENATE($C$7,"_",$A30,IF($G$4="Cuaderno de Estudio","_small",CONCATENATE(IF(I30="","","n"),IF(LEFT($G$5,1)="F",".jpg",".png")))),"")</f>
        <v>CN_10_04_CO_IMG21_small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ca="1">IF(AND(I30&lt;&gt;"",I30&lt;&gt;0),IF(OR(B30&lt;&gt;"",J30&lt;&gt;""),CONCATENATE($C$7,"_",$A30,IF($G$4="Cuaderno de Estudio","_zoom",CONCATENATE("a",IF(LEFT($G$5,1)="F",".jpg",".png")))),""),"")</f>
        <v>CN_10_04_CO_IMG21_zoom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232</v>
      </c>
      <c r="K30" s="64" t="s">
        <v>224</v>
      </c>
    </row>
    <row r="31" spans="1:15" s="11" customFormat="1">
      <c r="A31" s="12" t="str">
        <f>IF(OR(B31&lt;&gt;"",J31&lt;&gt;""),CONCATENATE(LEFT(A30,3),IF(MID(A30,4,2)+1&lt;10,CONCATENATE("0",MID(A30,4,2)+1),MID(A30,4,2)+1)),"")</f>
        <v>IMG22</v>
      </c>
      <c r="B31" s="62" t="s">
        <v>233</v>
      </c>
      <c r="C31" s="20" t="str">
        <f>IF(OR(B31&lt;&gt;"",J31&lt;&gt;""),IF($G$4="Recurso",CONCATENATE($G$4," ",$G$5),$G$4),"")</f>
        <v>Cuaderno de Estudio</v>
      </c>
      <c r="D31" s="63" t="s">
        <v>187</v>
      </c>
      <c r="E31" s="63" t="s">
        <v>153</v>
      </c>
      <c r="F31" s="13" t="str">
        <f>IF(OR(B31&lt;&gt;"",J31&lt;&gt;""),CONCATENATE($C$7,"_",$A31,IF($G$4="Cuaderno de Estudio","_small",CONCATENATE(IF(I31="","","n"),IF(LEFT($G$5,1)="F",".jpg",".png")))),"")</f>
        <v>CN_10_04_CO_IMG22_small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ca="1">IF(AND(I31&lt;&gt;"",I31&lt;&gt;0),IF(OR(B31&lt;&gt;"",J31&lt;&gt;""),CONCATENATE($C$7,"_",$A31,IF($G$4="Cuaderno de Estudio","_zoom",CONCATENATE("a",IF(LEFT($G$5,1)="F",".jpg",".png")))),""),"")</f>
        <v>CN_10_04_CO_IMG22_zoom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234</v>
      </c>
      <c r="K31" s="64"/>
    </row>
    <row r="32" spans="1:15" s="11" customFormat="1" ht="26">
      <c r="A32" s="12" t="str">
        <f>IF(OR(B32&lt;&gt;"",J32&lt;&gt;""),CONCATENATE(LEFT(A31,3),IF(MID(A31,4,2)+1&lt;10,CONCATENATE("0",MID(A31,4,2)+1),MID(A31,4,2)+1)),"")</f>
        <v>IMG23</v>
      </c>
      <c r="B32" s="62" t="s">
        <v>205</v>
      </c>
      <c r="C32" s="20" t="str">
        <f>IF(OR(B32&lt;&gt;"",J32&lt;&gt;""),IF($G$4="Recurso",CONCATENATE($G$4," ",$G$5),$G$4),"")</f>
        <v>Cuaderno de Estudio</v>
      </c>
      <c r="D32" s="63" t="s">
        <v>226</v>
      </c>
      <c r="E32" s="63" t="s">
        <v>153</v>
      </c>
      <c r="F32" s="13" t="str">
        <f>IF(OR(B32&lt;&gt;"",J32&lt;&gt;""),CONCATENATE($C$7,"_",$A32,IF($G$4="Cuaderno de Estudio","_small",CONCATENATE(IF(I32="","","n"),IF(LEFT($G$5,1)="F",".jpg",".png")))),"")</f>
        <v>CN_10_04_CO_IMG23_small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ca="1">IF(AND(I32&lt;&gt;"",I32&lt;&gt;0),IF(OR(B32&lt;&gt;"",J32&lt;&gt;""),CONCATENATE($C$7,"_",$A32,IF($G$4="Cuaderno de Estudio","_zoom",CONCATENATE("a",IF(LEFT($G$5,1)="F",".jpg",".png")))),""),"")</f>
        <v>CN_10_04_CO_IMG23_zoom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225</v>
      </c>
      <c r="K32" s="64" t="s">
        <v>227</v>
      </c>
    </row>
    <row r="33" spans="1:15" s="11" customFormat="1">
      <c r="A33" s="12" t="str">
        <f>IF(OR(B33&lt;&gt;"",J33&lt;&gt;""),CONCATENATE(LEFT(A32,3),IF(MID(A32,4,2)+1&lt;10,CONCATENATE("0",MID(A32,4,2)+1),MID(A32,4,2)+1)),"")</f>
        <v/>
      </c>
      <c r="B33" s="62"/>
      <c r="C33" s="20" t="str">
        <f>IF(OR(B33&lt;&gt;"",J33&lt;&gt;""),IF($G$4="Recurso",CONCATENATE($G$4," ",$G$5),$G$4),"")</f>
        <v/>
      </c>
      <c r="D33" s="63"/>
      <c r="E33" s="63"/>
      <c r="F33" s="13" t="str">
        <f>IF(OR(B33&lt;&gt;"",J33&lt;&gt;""),CONCATENATE($C$7,"_",$A33,IF($G$4="Cuaderno de Estudio","_small",CONCATENATE(IF(I33="","","n"),IF(LEFT($G$5,1)="F",".jpg",".png")))),"")</f>
        <v/>
      </c>
      <c r="G33" s="13" t="str">
        <f ca="1">IF($F33&lt;&gt;"",IF($G$4="Recurso",VLOOKUP($E33,OFFSET('Definición técnica de imagenes'!$A$1,MATCH($G$5,'Definición técnica de imagenes'!$A$1:$A$104,0)-1,1,COUNTIF('Definición técnica de imagenes'!$A$3:$A$102,$G$5),5),5,FALSE),'Definición técnica de imagenes'!$F$16),"")</f>
        <v/>
      </c>
      <c r="H33" s="13" t="str">
        <f ca="1">IF(AND(I33&lt;&gt;"",I33&lt;&gt;0),IF(OR(B33&lt;&gt;"",J33&lt;&gt;""),CONCATENATE($C$7,"_",$A33,IF($G$4="Cuaderno de Estudio","_zoom",CONCATENATE("a",IF(LEFT($G$5,1)="F",".jpg",".png")))),""),"")</f>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IF(OR(B34&lt;&gt;"",J34&lt;&gt;""),CONCATENATE(LEFT(A33,3),IF(MID(A33,4,2)+1&lt;10,CONCATENATE("0",MID(A33,4,2)+1),MID(A33,4,2)+1)),"")</f>
        <v/>
      </c>
      <c r="B34" s="62"/>
      <c r="C34" s="20" t="str">
        <f>IF(OR(B34&lt;&gt;"",J34&lt;&gt;""),IF($G$4="Recurso",CONCATENATE($G$4," ",$G$5),$G$4),"")</f>
        <v/>
      </c>
      <c r="D34" s="63"/>
      <c r="E34" s="63"/>
      <c r="F34" s="13" t="str">
        <f>IF(OR(B34&lt;&gt;"",J34&lt;&gt;""),CONCATENATE($C$7,"_",$A34,IF($G$4="Cuaderno de Estudio","_small",CONCATENATE(IF(I34="","","n"),IF(LEFT($G$5,1)="F",".jpg",".png")))),"")</f>
        <v/>
      </c>
      <c r="G34" s="13" t="str">
        <f ca="1">IF($F34&lt;&gt;"",IF($G$4="Recurso",VLOOKUP($E34,OFFSET('Definición técnica de imagenes'!$A$1,MATCH($G$5,'Definición técnica de imagenes'!$A$1:$A$104,0)-1,1,COUNTIF('Definición técnica de imagenes'!$A$3:$A$102,$G$5),5),5,FALSE),'Definición técnica de imagenes'!$F$16),"")</f>
        <v/>
      </c>
      <c r="H34" s="13" t="str">
        <f ca="1">IF(AND(I34&lt;&gt;"",I34&lt;&gt;0),IF(OR(B34&lt;&gt;"",J34&lt;&gt;""),CONCATENATE($C$7,"_",$A34,IF($G$4="Cuaderno de Estudio","_zoom",CONCATENATE("a",IF(LEFT($G$5,1)="F",".jpg",".png")))),""),"")</f>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IF(OR(B35&lt;&gt;"",J35&lt;&gt;""),CONCATENATE(LEFT(A34,3),IF(MID(A34,4,2)+1&lt;10,CONCATENATE("0",MID(A34,4,2)+1),MID(A34,4,2)+1)),"")</f>
        <v/>
      </c>
      <c r="B35" s="62"/>
      <c r="C35" s="20" t="str">
        <f>IF(OR(B35&lt;&gt;"",J35&lt;&gt;""),IF($G$4="Recurso",CONCATENATE($G$4," ",$G$5),$G$4),"")</f>
        <v/>
      </c>
      <c r="D35" s="63"/>
      <c r="E35" s="63"/>
      <c r="F35" s="13" t="str">
        <f>IF(OR(B35&lt;&gt;"",J35&lt;&gt;""),CONCATENATE($C$7,"_",$A35,IF($G$4="Cuaderno de Estudio","_small",CONCATENATE(IF(I35="","","n"),IF(LEFT($G$5,1)="F",".jpg",".png")))),"")</f>
        <v/>
      </c>
      <c r="G35" s="13" t="str">
        <f ca="1">IF($F35&lt;&gt;"",IF($G$4="Recurso",VLOOKUP($E35,OFFSET('Definición técnica de imagenes'!$A$1,MATCH($G$5,'Definición técnica de imagenes'!$A$1:$A$104,0)-1,1,COUNTIF('Definición técnica de imagenes'!$A$3:$A$102,$G$5),5),5,FALSE),'Definición técnica de imagenes'!$F$16),"")</f>
        <v/>
      </c>
      <c r="H35" s="13" t="str">
        <f ca="1">IF(AND(I35&lt;&gt;"",I35&lt;&gt;0),IF(OR(B35&lt;&gt;"",J35&lt;&gt;""),CONCATENATE($C$7,"_",$A35,IF($G$4="Cuaderno de Estudio","_zoom",CONCATENATE("a",IF(LEFT($G$5,1)="F",".jpg",".png")))),""),"")</f>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4"/>
      <c r="O35" s="2"/>
    </row>
    <row r="36" spans="1:15" s="11" customFormat="1">
      <c r="A36" s="12" t="str">
        <f>IF(OR(B36&lt;&gt;"",J36&lt;&gt;""),CONCATENATE(LEFT(A35,3),IF(MID(A35,4,2)+1&lt;10,CONCATENATE("0",MID(A35,4,2)+1),MID(A35,4,2)+1)),"")</f>
        <v/>
      </c>
      <c r="B36" s="62"/>
      <c r="C36" s="20" t="str">
        <f>IF(OR(B36&lt;&gt;"",J36&lt;&gt;""),IF($G$4="Recurso",CONCATENATE($G$4," ",$G$5),$G$4),"")</f>
        <v/>
      </c>
      <c r="D36" s="63"/>
      <c r="E36" s="63"/>
      <c r="F36" s="13" t="str">
        <f>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ca="1">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4"/>
      <c r="O36" s="2"/>
    </row>
    <row r="37" spans="1:15" s="11" customFormat="1">
      <c r="A37" s="12" t="str">
        <f>IF(OR(B37&lt;&gt;"",J37&lt;&gt;""),CONCATENATE(LEFT(A36,3),IF(MID(A36,4,2)+1&lt;10,CONCATENATE("0",MID(A36,4,2)+1),MID(A36,4,2)+1)),"")</f>
        <v/>
      </c>
      <c r="B37" s="62"/>
      <c r="C37" s="20" t="str">
        <f>IF(OR(B37&lt;&gt;"",J37&lt;&gt;""),IF($G$4="Recurso",CONCATENATE($G$4," ",$G$5),$G$4),"")</f>
        <v/>
      </c>
      <c r="D37" s="63"/>
      <c r="E37" s="63"/>
      <c r="F37" s="13" t="str">
        <f>IF(OR(B37&lt;&gt;"",J37&lt;&gt;""),CONCATENATE($C$7,"_",$A37,IF($G$4="Cuaderno de Estudio","_small",CONCATENATE(IF(I37="","","n"),IF(LEFT($G$5,1)="F",".jpg",".png")))),"")</f>
        <v/>
      </c>
      <c r="G37" s="13" t="str">
        <f ca="1">IF($F37&lt;&gt;"",IF($G$4="Recurso",VLOOKUP($E37,OFFSET('Definición técnica de imagenes'!$A$1,MATCH($G$5,'Definición técnica de imagenes'!$A$1:$A$104,0)-1,1,COUNTIF('Definición técnica de imagenes'!$A$3:$A$102,$G$5),5),5,FALSE),'Definición técnica de imagenes'!$F$16),"")</f>
        <v/>
      </c>
      <c r="H37" s="13" t="str">
        <f ca="1">IF(AND(I37&lt;&gt;"",I37&lt;&gt;0),IF(OR(B37&lt;&gt;"",J37&lt;&gt;""),CONCATENATE($C$7,"_",$A37,IF($G$4="Cuaderno de Estudio","_zoom",CONCATENATE("a",IF(LEFT($G$5,1)="F",".jpg",".png")))),""),"")</f>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c r="K37" s="64"/>
    </row>
    <row r="38" spans="1:15" s="11" customFormat="1">
      <c r="A38" s="12" t="str">
        <f>IF(OR(B38&lt;&gt;"",J38&lt;&gt;""),CONCATENATE(LEFT(A37,3),IF(MID(A37,4,2)+1&lt;10,CONCATENATE("0",MID(A37,4,2)+1),MID(A37,4,2)+1)),"")</f>
        <v/>
      </c>
      <c r="B38" s="62"/>
      <c r="C38" s="20" t="str">
        <f>IF(OR(B38&lt;&gt;"",J38&lt;&gt;""),IF($G$4="Recurso",CONCATENATE($G$4," ",$G$5),$G$4),"")</f>
        <v/>
      </c>
      <c r="D38" s="63"/>
      <c r="E38" s="63"/>
      <c r="F38" s="13" t="str">
        <f>IF(OR(B38&lt;&gt;"",J38&lt;&gt;""),CONCATENATE($C$7,"_",$A38,IF($G$4="Cuaderno de Estudio","_small",CONCATENATE(IF(I38="","","n"),IF(LEFT($G$5,1)="F",".jpg",".png")))),"")</f>
        <v/>
      </c>
      <c r="G38" s="13" t="str">
        <f ca="1">IF($F38&lt;&gt;"",IF($G$4="Recurso",VLOOKUP($E38,OFFSET('Definición técnica de imagenes'!$A$1,MATCH($G$5,'Definición técnica de imagenes'!$A$1:$A$104,0)-1,1,COUNTIF('Definición técnica de imagenes'!$A$3:$A$102,$G$5),5),5,FALSE),'Definición técnica de imagenes'!$F$16),"")</f>
        <v/>
      </c>
      <c r="H38" s="13" t="str">
        <f ca="1">IF(AND(I38&lt;&gt;"",I38&lt;&gt;0),IF(OR(B38&lt;&gt;"",J38&lt;&gt;""),CONCATENATE($C$7,"_",$A38,IF($G$4="Cuaderno de Estudio","_zoom",CONCATENATE("a",IF(LEFT($G$5,1)="F",".jpg",".png")))),""),"")</f>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c r="A39" s="12" t="str">
        <f>IF(OR(B39&lt;&gt;"",J39&lt;&gt;""),CONCATENATE(LEFT(A38,3),IF(MID(A38,4,2)+1&lt;10,CONCATENATE("0",MID(A38,4,2)+1),MID(A38,4,2)+1)),"")</f>
        <v/>
      </c>
      <c r="B39" s="62"/>
      <c r="C39" s="20" t="str">
        <f>IF(OR(B39&lt;&gt;"",J39&lt;&gt;""),IF($G$4="Recurso",CONCATENATE($G$4," ",$G$5),$G$4),"")</f>
        <v/>
      </c>
      <c r="D39" s="63"/>
      <c r="E39" s="63"/>
      <c r="F39" s="13" t="str">
        <f>IF(OR(B39&lt;&gt;"",J39&lt;&gt;""),CONCATENATE($C$7,"_",$A39,IF($G$4="Cuaderno de Estudio","_small",CONCATENATE(IF(I39="","","n"),IF(LEFT($G$5,1)="F",".jpg",".png")))),"")</f>
        <v/>
      </c>
      <c r="G39" s="13" t="str">
        <f ca="1">IF($F39&lt;&gt;"",IF($G$4="Recurso",VLOOKUP($E39,OFFSET('Definición técnica de imagenes'!$A$1,MATCH($G$5,'Definición técnica de imagenes'!$A$1:$A$104,0)-1,1,COUNTIF('Definición técnica de imagenes'!$A$3:$A$102,$G$5),5),5,FALSE),'Definición técnica de imagenes'!$F$16),"")</f>
        <v/>
      </c>
      <c r="H39" s="13" t="str">
        <f ca="1">IF(AND(I39&lt;&gt;"",I39&lt;&gt;0),IF(OR(B39&lt;&gt;"",J39&lt;&gt;""),CONCATENATE($C$7,"_",$A39,IF($G$4="Cuaderno de Estudio","_zoom",CONCATENATE("a",IF(LEFT($G$5,1)="F",".jpg",".png")))),""),"")</f>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9"/>
      <c r="K39" s="65"/>
    </row>
    <row r="40" spans="1:15" s="11" customFormat="1">
      <c r="A40" s="12" t="str">
        <f>IF(OR(B40&lt;&gt;"",J40&lt;&gt;""),CONCATENATE(LEFT(A39,3),IF(MID(A39,4,2)+1&lt;10,CONCATENATE("0",MID(A39,4,2)+1),MID(A39,4,2)+1)),"")</f>
        <v/>
      </c>
      <c r="B40" s="62"/>
      <c r="C40" s="20" t="str">
        <f>IF(OR(B40&lt;&gt;"",J40&lt;&gt;""),IF($G$4="Recurso",CONCATENATE($G$4," ",$G$5),$G$4),"")</f>
        <v/>
      </c>
      <c r="D40" s="63"/>
      <c r="E40" s="63"/>
      <c r="F40" s="13" t="str">
        <f>IF(OR(B40&lt;&gt;"",J40&lt;&gt;""),CONCATENATE($C$7,"_",$A40,IF($G$4="Cuaderno de Estudio","_small",CONCATENATE(IF(I40="","","n"),IF(LEFT($G$5,1)="F",".jpg",".png")))),"")</f>
        <v/>
      </c>
      <c r="G40" s="13" t="str">
        <f ca="1">IF($F40&lt;&gt;"",IF($G$4="Recurso",VLOOKUP($E40,OFFSET('Definición técnica de imagenes'!$A$1,MATCH($G$5,'Definición técnica de imagenes'!$A$1:$A$104,0)-1,1,COUNTIF('Definición técnica de imagenes'!$A$3:$A$102,$G$5),5),5,FALSE),'Definición técnica de imagenes'!$F$16),"")</f>
        <v/>
      </c>
      <c r="H40" s="13" t="str">
        <f ca="1">IF(AND(I40&lt;&gt;"",I40&lt;&gt;0),IF(OR(B40&lt;&gt;"",J40&lt;&gt;""),CONCATENATE($C$7,"_",$A40,IF($G$4="Cuaderno de Estudio","_zoom",CONCATENATE("a",IF(LEFT($G$5,1)="F",".jpg",".png")))),""),"")</f>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70"/>
      <c r="K40" s="65"/>
    </row>
    <row r="41" spans="1:15" s="11" customFormat="1">
      <c r="A41" s="12" t="str">
        <f>IF(OR(B41&lt;&gt;"",J41&lt;&gt;""),CONCATENATE(LEFT(A40,3),IF(MID(A40,4,2)+1&lt;10,CONCATENATE("0",MID(A40,4,2)+1),MID(A40,4,2)+1)),"")</f>
        <v/>
      </c>
      <c r="B41" s="62"/>
      <c r="C41" s="20" t="str">
        <f>IF(OR(B41&lt;&gt;"",J41&lt;&gt;""),IF($G$4="Recurso",CONCATENATE($G$4," ",$G$5),$G$4),"")</f>
        <v/>
      </c>
      <c r="D41" s="63"/>
      <c r="E41" s="63"/>
      <c r="F41" s="13" t="str">
        <f>IF(OR(B41&lt;&gt;"",J41&lt;&gt;""),CONCATENATE($C$7,"_",$A41,IF($G$4="Cuaderno de Estudio","_small",CONCATENATE(IF(I41="","","n"),IF(LEFT($G$5,1)="F",".jpg",".png")))),"")</f>
        <v/>
      </c>
      <c r="G41" s="13" t="str">
        <f ca="1">IF($F41&lt;&gt;"",IF($G$4="Recurso",VLOOKUP($E41,OFFSET('Definición técnica de imagenes'!$A$1,MATCH($G$5,'Definición técnica de imagenes'!$A$1:$A$104,0)-1,1,COUNTIF('Definición técnica de imagenes'!$A$3:$A$102,$G$5),5),5,FALSE),'Definición técnica de imagenes'!$F$16),"")</f>
        <v/>
      </c>
      <c r="H41" s="13" t="str">
        <f ca="1">IF(AND(I41&lt;&gt;"",I41&lt;&gt;0),IF(OR(B41&lt;&gt;"",J41&lt;&gt;""),CONCATENATE($C$7,"_",$A41,IF($G$4="Cuaderno de Estudio","_zoom",CONCATENATE("a",IF(LEFT($G$5,1)="F",".jpg",".png")))),""),"")</f>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IF(OR(B42&lt;&gt;"",J42&lt;&gt;""),CONCATENATE(LEFT(A41,3),IF(MID(A41,4,2)+1&lt;10,CONCATENATE("0",MID(A41,4,2)+1),MID(A41,4,2)+1)),"")</f>
        <v/>
      </c>
      <c r="B42" s="62"/>
      <c r="C42" s="20" t="str">
        <f>IF(OR(B42&lt;&gt;"",J42&lt;&gt;""),IF($G$4="Recurso",CONCATENATE($G$4," ",$G$5),$G$4),"")</f>
        <v/>
      </c>
      <c r="D42" s="63"/>
      <c r="E42" s="63"/>
      <c r="F42" s="13" t="str">
        <f>IF(OR(B42&lt;&gt;"",J42&lt;&gt;""),CONCATENATE($C$7,"_",$A42,IF($G$4="Cuaderno de Estudio","_small",CONCATENATE(IF(I42="","","n"),IF(LEFT($G$5,1)="F",".jpg",".png")))),"")</f>
        <v/>
      </c>
      <c r="G42" s="13" t="str">
        <f ca="1">IF($F42&lt;&gt;"",IF($G$4="Recurso",VLOOKUP($E42,OFFSET('Definición técnica de imagenes'!$A$1,MATCH($G$5,'Definición técnica de imagenes'!$A$1:$A$104,0)-1,1,COUNTIF('Definición técnica de imagenes'!$A$3:$A$102,$G$5),5),5,FALSE),'Definición técnica de imagenes'!$F$16),"")</f>
        <v/>
      </c>
      <c r="H42" s="13" t="str">
        <f ca="1">IF(AND(I42&lt;&gt;"",I42&lt;&gt;0),IF(OR(B42&lt;&gt;"",J42&lt;&gt;""),CONCATENATE($C$7,"_",$A42,IF($G$4="Cuaderno de Estudio","_zoom",CONCATENATE("a",IF(LEFT($G$5,1)="F",".jpg",".png")))),""),"")</f>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IF(OR(B43&lt;&gt;"",J43&lt;&gt;""),CONCATENATE(LEFT(A42,3),IF(MID(A42,4,2)+1&lt;10,CONCATENATE("0",MID(A42,4,2)+1),MID(A42,4,2)+1)),"")</f>
        <v/>
      </c>
      <c r="B43" s="62"/>
      <c r="C43" s="20" t="str">
        <f>IF(OR(B43&lt;&gt;"",J43&lt;&gt;""),IF($G$4="Recurso",CONCATENATE($G$4," ",$G$5),$G$4),"")</f>
        <v/>
      </c>
      <c r="D43" s="63"/>
      <c r="E43" s="63"/>
      <c r="F43" s="13" t="str">
        <f>IF(OR(B43&lt;&gt;"",J43&lt;&gt;""),CONCATENATE($C$7,"_",$A43,IF($G$4="Cuaderno de Estudio","_small",CONCATENATE(IF(I43="","","n"),IF(LEFT($G$5,1)="F",".jpg",".png")))),"")</f>
        <v/>
      </c>
      <c r="G43" s="13" t="str">
        <f ca="1">IF($F43&lt;&gt;"",IF($G$4="Recurso",VLOOKUP($E43,OFFSET('Definición técnica de imagenes'!$A$1,MATCH($G$5,'Definición técnica de imagenes'!$A$1:$A$104,0)-1,1,COUNTIF('Definición técnica de imagenes'!$A$3:$A$102,$G$5),5),5,FALSE),'Definición técnica de imagenes'!$F$16),"")</f>
        <v/>
      </c>
      <c r="H43" s="13" t="str">
        <f ca="1">IF(AND(I43&lt;&gt;"",I43&lt;&gt;0),IF(OR(B43&lt;&gt;"",J43&lt;&gt;""),CONCATENATE($C$7,"_",$A43,IF($G$4="Cuaderno de Estudio","_zoom",CONCATENATE("a",IF(LEFT($G$5,1)="F",".jpg",".png")))),""),"")</f>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IF(OR(B44&lt;&gt;"",J44&lt;&gt;""),CONCATENATE(LEFT(A43,3),IF(MID(A43,4,2)+1&lt;10,CONCATENATE("0",MID(A43,4,2)+1),MID(A43,4,2)+1)),"")</f>
        <v/>
      </c>
      <c r="B44" s="62"/>
      <c r="C44" s="20" t="str">
        <f>IF(OR(B44&lt;&gt;"",J44&lt;&gt;""),IF($G$4="Recurso",CONCATENATE($G$4," ",$G$5),$G$4),"")</f>
        <v/>
      </c>
      <c r="D44" s="63"/>
      <c r="E44" s="63"/>
      <c r="F44" s="13" t="str">
        <f>IF(OR(B44&lt;&gt;"",J44&lt;&gt;""),CONCATENATE($C$7,"_",$A44,IF($G$4="Cuaderno de Estudio","_small",CONCATENATE(IF(I44="","","n"),IF(LEFT($G$5,1)="F",".jpg",".png")))),"")</f>
        <v/>
      </c>
      <c r="G44" s="13" t="str">
        <f ca="1">IF($F44&lt;&gt;"",IF($G$4="Recurso",VLOOKUP($E44,OFFSET('Definición técnica de imagenes'!$A$1,MATCH($G$5,'Definición técnica de imagenes'!$A$1:$A$104,0)-1,1,COUNTIF('Definición técnica de imagenes'!$A$3:$A$102,$G$5),5),5,FALSE),'Definición técnica de imagenes'!$F$16),"")</f>
        <v/>
      </c>
      <c r="H44" s="13" t="str">
        <f ca="1">IF(AND(I44&lt;&gt;"",I44&lt;&gt;0),IF(OR(B44&lt;&gt;"",J44&lt;&gt;""),CONCATENATE($C$7,"_",$A44,IF($G$4="Cuaderno de Estudio","_zoom",CONCATENATE("a",IF(LEFT($G$5,1)="F",".jpg",".png")))),""),"")</f>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IF(OR(B45&lt;&gt;"",J45&lt;&gt;""),CONCATENATE(LEFT(A44,3),IF(MID(A44,4,2)+1&lt;10,CONCATENATE("0",MID(A44,4,2)+1),MID(A44,4,2)+1)),"")</f>
        <v/>
      </c>
      <c r="B45" s="62"/>
      <c r="C45" s="20" t="str">
        <f>IF(OR(B45&lt;&gt;"",J45&lt;&gt;""),IF($G$4="Recurso",CONCATENATE($G$4," ",$G$5),$G$4),"")</f>
        <v/>
      </c>
      <c r="D45" s="63"/>
      <c r="E45" s="63"/>
      <c r="F45" s="13" t="str">
        <f>IF(OR(B45&lt;&gt;"",J45&lt;&gt;""),CONCATENATE($C$7,"_",$A45,IF($G$4="Cuaderno de Estudio","_small",CONCATENATE(IF(I45="","","n"),IF(LEFT($G$5,1)="F",".jpg",".png")))),"")</f>
        <v/>
      </c>
      <c r="G45" s="13" t="str">
        <f ca="1">IF($F45&lt;&gt;"",IF($G$4="Recurso",VLOOKUP($E45,OFFSET('Definición técnica de imagenes'!$A$1,MATCH($G$5,'Definición técnica de imagenes'!$A$1:$A$104,0)-1,1,COUNTIF('Definición técnica de imagenes'!$A$3:$A$102,$G$5),5),5,FALSE),'Definición técnica de imagenes'!$F$16),"")</f>
        <v/>
      </c>
      <c r="H45" s="13" t="str">
        <f ca="1">IF(AND(I45&lt;&gt;"",I45&lt;&gt;0),IF(OR(B45&lt;&gt;"",J45&lt;&gt;""),CONCATENATE($C$7,"_",$A45,IF($G$4="Cuaderno de Estudio","_zoom",CONCATENATE("a",IF(LEFT($G$5,1)="F",".jpg",".png")))),""),"")</f>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IF(OR(B46&lt;&gt;"",J46&lt;&gt;""),CONCATENATE(LEFT(A45,3),IF(MID(A45,4,2)+1&lt;10,CONCATENATE("0",MID(A45,4,2)+1),MID(A45,4,2)+1)),"")</f>
        <v/>
      </c>
      <c r="B46" s="62"/>
      <c r="C46" s="20" t="str">
        <f>IF(OR(B46&lt;&gt;"",J46&lt;&gt;""),IF($G$4="Recurso",CONCATENATE($G$4," ",$G$5),$G$4),"")</f>
        <v/>
      </c>
      <c r="D46" s="63"/>
      <c r="E46" s="63"/>
      <c r="F46" s="13" t="str">
        <f>IF(OR(B46&lt;&gt;"",J46&lt;&gt;""),CONCATENATE($C$7,"_",$A46,IF($G$4="Cuaderno de Estudio","_small",CONCATENATE(IF(I46="","","n"),IF(LEFT($G$5,1)="F",".jpg",".png")))),"")</f>
        <v/>
      </c>
      <c r="G46" s="13" t="str">
        <f ca="1">IF($F46&lt;&gt;"",IF($G$4="Recurso",VLOOKUP($E46,OFFSET('Definición técnica de imagenes'!$A$1,MATCH($G$5,'Definición técnica de imagenes'!$A$1:$A$104,0)-1,1,COUNTIF('Definición técnica de imagenes'!$A$3:$A$102,$G$5),5),5,FALSE),'Definición técnica de imagenes'!$F$16),"")</f>
        <v/>
      </c>
      <c r="H46" s="13" t="str">
        <f ca="1">IF(AND(I46&lt;&gt;"",I46&lt;&gt;0),IF(OR(B46&lt;&gt;"",J46&lt;&gt;""),CONCATENATE($C$7,"_",$A46,IF($G$4="Cuaderno de Estudio","_zoom",CONCATENATE("a",IF(LEFT($G$5,1)="F",".jpg",".png")))),""),"")</f>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ref="A47:A50" si="6">IF(OR(B47&lt;&gt;"",J47&lt;&gt;""),CONCATENATE(LEFT(A46,3),IF(MID(A46,4,2)+1&lt;10,CONCATENATE("0",MID(A46,4,2)+1),MID(A46,4,2)+1)),"")</f>
        <v/>
      </c>
      <c r="B47" s="62"/>
      <c r="C47" s="20" t="str">
        <f t="shared" ref="C47:C73" si="7">IF(OR(B47&lt;&gt;"",J47&lt;&gt;""),IF($G$4="Recurso",CONCATENATE($G$4," ",$G$5),$G$4),"")</f>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2016-01-22T16:29:04Z</dcterms:modified>
</cp:coreProperties>
</file>