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60" yWindow="0" windowWidth="13220" windowHeight="14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<sst xmlns="http://schemas.openxmlformats.org/spreadsheetml/2006/main" count="430" uniqueCount="224">
  <si>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</si>
  <si>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</si>
  <si>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</si>
  <si>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</si>
  <si>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</si>
  <si>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</si>
  <si>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</si>
  <si>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</si>
  <si>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</si>
  <si>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</si>
  <si>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</si>
  <si>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</si>
  <si>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</si>
  <si>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</si>
  <si>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</si>
  <si>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</si>
  <si>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</si>
  <si>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</si>
  <si>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</si>
  <si>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</si>
  <si>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</si>
  <si>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</si>
  <si>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</si>
  <si>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</si>
  <si>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</si>
  <si>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</si>
  <si>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</si>
  <si>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</si>
  <si>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</si>
  <si>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</si>
  <si>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</si>
  <si>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</si>
  <si>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</si>
  <si>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</si>
  <si>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</si>
  <si>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</si>
  <si>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</si>
  <si>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</si>
  <si>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</si>
  <si>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</si>
  <si>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</si>
  <si>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</si>
  <si>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</si>
  <si>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</si>
  <si>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</si>
  <si>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</si>
  <si>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</si>
  <si>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</si>
  <si>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</si>
  <si>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</si>
  <si>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</si>
  <si>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</si>
  <si>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</si>
  <si>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</si>
  <si>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</si>
  <si>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</si>
  <si>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</si>
  <si>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</si>
  <si>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</si>
  <si>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</si>
  <si>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</si>
  <si>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</si>
  <si>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</si>
  <si>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</si>
  <si>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</si>
  <si>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</si>
  <si>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</si>
  <si>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</si>
  <si>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</si>
  <si>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</si>
  <si>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</si>
  <si>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</si>
  <si>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</si>
  <si>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</si>
  <si>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</si>
  <si>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</si>
  <si>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</si>
  <si>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</si>
  <si>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</si>
  <si>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</si>
  <si>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</si>
  <si>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</si>
  <si>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</si>
  <si>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</si>
  <si>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</si>
  <si>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</si>
  <si>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</si>
  <si>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</si>
  <si>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</si>
  <si>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</si>
  <si>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</si>
  <si>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</si>
  <si>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</si>
  <si>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</si>
  <si>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</si>
  <si>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</si>
  <si>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</si>
  <si>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</si>
  <si>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</si>
  <si>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</si>
  <si>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</si>
  <si>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</si>
  <si>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</si>
  <si>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</si>
  <si>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</si>
  <si>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</si>
  <si>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</si>
  <si>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</si>
  <si>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</si>
  <si>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</si>
  <si>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</si>
  <si>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</si>
  <si>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</si>
  <si>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</si>
  <si>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</si>
  <si>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</si>
  <si>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</si>
  <si>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</si>
  <si>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</si>
  <si>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</si>
  <si>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</si>
  <si>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</si>
  <si>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</si>
  <si>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</si>
  <si>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</si>
  <si>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</si>
  <si>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</si>
  <si>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</si>
  <si>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</si>
  <si>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</si>
  <si>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</si>
  <si>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</si>
  <si>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</si>
  <si>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</si>
  <si>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</si>
  <si>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</si>
  <si>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</si>
  <si>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</si>
  <si>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</si>
  <si>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</si>
  <si>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</si>
  <si>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</si>
  <si>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</si>
  <si>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</si>
  <si>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</si>
  <si>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</si>
  <si>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</si>
  <si>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</si>
  <si>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</si>
  <si>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</si>
  <si>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</si>
  <si>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</si>
  <si>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</si>
  <si>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</si>
  <si>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</si>
  <si>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</si>
  <si>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</si>
  <si>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</si>
  <si>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</si>
  <si>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</si>
  <si>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</si>
  <si>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</si>
  <si>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</si>
  <si>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</si>
  <si>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</si>
  <si>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</si>
  <si>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</si>
  <si>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</si>
  <si>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</si>
  <si>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</si>
  <si>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</si>
  <si>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</si>
  <si>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</si>
  <si>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</si>
  <si>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</si>
  <si>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</si>
  <si>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</si>
  <si>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</si>
  <si>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</si>
  <si>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</si>
  <si>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</si>
  <si>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</si>
  <si>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</si>
  <si>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</si>
  <si>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</si>
  <si>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</si>
  <si>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</si>
  <si>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</si>
  <si>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Sergio Cuellar Ardila</t>
  </si>
  <si>
    <t>Cuaderno de Estudio</t>
  </si>
  <si>
    <t>http://upload.wikimedia.org/wikipedia/commons/3/39/GodfreyKneller-IsaacNewton-1689.jpg</t>
  </si>
  <si>
    <t>Isaac Newton</t>
  </si>
  <si>
    <t>CN_10_17_CO</t>
  </si>
  <si>
    <t>Las leyes de las fuerzas</t>
  </si>
  <si>
    <t>http://upload.wikimedia.org/wikipedia/commons/0/0e/Parallel_net_force01.jpg</t>
  </si>
  <si>
    <t>http://www.texample.net/media/tikz/examples/PNG/free-body-diagrams.png</t>
  </si>
  <si>
    <t>4° ESO/Física y Química/La dinámica/2. Las leyes de Newton/2.3 La tercera ley de Newton o ley de acción y reacción</t>
  </si>
  <si>
    <t>4° ESO/ Física y química/La dinámica/5. La fuerza centrípeta</t>
  </si>
  <si>
    <t>http://upload.wikimedia.org/wikipedia/commons/f/ff/Breaking_String.PNG</t>
  </si>
  <si>
    <t>http://upload.wikimedia.org/wikipedia/commons/4/40/US_Navy_040501-N-1336S-037_The_U.S._Navy_sponsored_Chevy_Monte_Carlo_NASCAR_leads_a_pack_into_turn_four_at_California_Speedway.jpg</t>
  </si>
  <si>
    <t>http://upload.wikimedia.org/wikipedia/commons/4/48/Par_de_fuerzas.jpg</t>
  </si>
  <si>
    <t>http://upload.wikimedia.org/wikipedia/commons/4/4e/Cross_product_parallelogram.svg</t>
  </si>
  <si>
    <t>http://upload.wikimedia.org/wikipedia/commons/c/c3/Lever_Principle_3D.png</t>
  </si>
  <si>
    <t>4°ESO/Física y química/La fuerza/3. Fuerzas en equilibrio/ 3.1 El equilibrio en máquinas simples: la palanca</t>
  </si>
  <si>
    <t>Fuerza neta obtenida gráficamente 1</t>
  </si>
  <si>
    <t>Fuerza neta obtenida gráficamente 2</t>
  </si>
  <si>
    <t>Fuerzas en equilibrio: Primera Ley de Newton</t>
  </si>
  <si>
    <t xml:space="preserve">Imagen adaptada: Agregar y modificar las letras que se indican 
Los vectores (flechas) N y Wy deben quedar de la misma longitud.
Los vectores (flechas) T y Wx deben quedar de la misma longitud. Revisar muestra
</t>
  </si>
  <si>
    <t>Desequilibrio de fuerzas: Segunda Ley de Newton</t>
  </si>
  <si>
    <t>Cambios como en el anterior, revisar muestra</t>
  </si>
  <si>
    <t>Tercera ley de Newton: Ley de acción-reacción</t>
  </si>
  <si>
    <t>Funcionamiento de un cohete: Tercera ley de Newton</t>
  </si>
  <si>
    <t>Aceleración centrípeta</t>
  </si>
  <si>
    <t>Fuerza centrípeta en ruptura de cuerda en movimiento circular</t>
  </si>
  <si>
    <t>Cambiar las palabras de inglés a español:
Velocity por velocidad
Centripetal forcé por Fuerza centrípeta</t>
  </si>
  <si>
    <t>Fuerza centrípeta en pista circular</t>
  </si>
  <si>
    <t xml:space="preserve">Par de fuerzas </t>
  </si>
  <si>
    <t>Producto vectorial o producto cruz</t>
  </si>
  <si>
    <t>Torque: Principio de la balanza</t>
  </si>
  <si>
    <t>quitar la ecuación  y poner la letra O. Revisar muestra</t>
  </si>
  <si>
    <t xml:space="preserve">Palancas y su clasificación </t>
  </si>
  <si>
    <t xml:space="preserve">Funcionamiento palanca de primer género  </t>
  </si>
  <si>
    <t>Ilustración</t>
  </si>
  <si>
    <t>Imagen con adaptación del autor, revisar muestra, se pueden cambiar colores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</si>
</sst>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9" activePane="bottomLeft" state="frozen"/>
      <selection pane="bottomLeft" activeCell="B22" sqref="B22"/>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1" t="s">
        <v>22</v>
      </c>
      <c r="D2" s="82"/>
      <c r="F2" s="74" t="s">
        <v>0</v>
      </c>
      <c r="G2" s="75"/>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3">
        <v>10</v>
      </c>
      <c r="D3" s="84"/>
      <c r="F3" s="76">
        <v>42384</v>
      </c>
      <c r="G3" s="77"/>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3" t="s">
        <v>193</v>
      </c>
      <c r="D4" s="84"/>
      <c r="E4" s="5"/>
      <c r="F4" s="37" t="s">
        <v>55</v>
      </c>
      <c r="G4" s="61" t="s">
        <v>189</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5" t="s">
        <v>188</v>
      </c>
      <c r="D5" s="86"/>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0"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Cuaderno de Estudio</v>
      </c>
      <c r="D10" s="63" t="s">
        <v>222</v>
      </c>
      <c r="E10" s="63" t="s">
        <v>153</v>
      </c>
      <c r="F10" s="13" t="str">
        <f t="shared" ref="F10" si="1">IF(OR(B10&lt;&gt;"",J10&lt;&gt;""),CONCATENATE($C$7,"_",$A10,IF($G$4="Cuaderno de Estudio","_small",CONCATENATE(IF(I10="","","n"),IF(LEFT($G$5,1)="F",".jpg",".png")))),"")</f>
        <v>CN_10_17_CO_IMG01_small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4" t="s">
        <v>191</v>
      </c>
      <c r="K10" s="64"/>
      <c r="O10" s="2" t="str">
        <f>'Definición técnica de imagenes'!A12</f>
        <v>M12D</v>
      </c>
    </row>
    <row r="11" spans="1:16" s="11" customFormat="1" ht="39">
      <c r="A11" s="12" t="str">
        <f t="shared" ref="A11:A18" si="3">IF(OR(B11&lt;&gt;"",J11&lt;&gt;""),CONCATENATE(LEFT(A10,3),IF(MID(A10,4,2)+1&lt;10,CONCATENATE("0",MID(A10,4,2)+1))),"")</f>
        <v>IMG02</v>
      </c>
      <c r="B11" s="62" t="s">
        <v>194</v>
      </c>
      <c r="C11" s="20" t="str">
        <f t="shared" si="0"/>
        <v>Cuaderno de Estudio</v>
      </c>
      <c r="D11" s="63" t="s">
        <v>222</v>
      </c>
      <c r="E11" s="63" t="s">
        <v>153</v>
      </c>
      <c r="F11" s="13" t="str">
        <f t="shared" ref="F11:F74" si="4">IF(OR(B11&lt;&gt;"",J11&lt;&gt;""),CONCATENATE($C$7,"_",$A11,IF($G$4="Cuaderno de Estudio","_small",CONCATENATE(IF(I11="","","n"),IF(LEFT($G$5,1)="F",".jpg",".png")))),"")</f>
        <v>CN_10_17_CO_IMG02_small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204</v>
      </c>
      <c r="K11" s="64" t="s">
        <v>223</v>
      </c>
      <c r="O11" s="2" t="str">
        <f>'Definición técnica de imagenes'!A13</f>
        <v>M101</v>
      </c>
    </row>
    <row r="12" spans="1:16" s="11" customFormat="1" ht="39">
      <c r="A12" s="12" t="str">
        <f t="shared" si="3"/>
        <v>IMG03</v>
      </c>
      <c r="B12" s="62" t="s">
        <v>194</v>
      </c>
      <c r="C12" s="20" t="str">
        <f t="shared" si="0"/>
        <v>Cuaderno de Estudio</v>
      </c>
      <c r="D12" s="63" t="s">
        <v>222</v>
      </c>
      <c r="E12" s="63" t="s">
        <v>153</v>
      </c>
      <c r="F12" s="13" t="str">
        <f t="shared" si="4"/>
        <v>CN_10_17_CO_IMG03_small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205</v>
      </c>
      <c r="K12" s="64" t="s">
        <v>223</v>
      </c>
      <c r="O12" s="2" t="str">
        <f>'Definición técnica de imagenes'!A18</f>
        <v>Diaporama F1</v>
      </c>
    </row>
    <row r="13" spans="1:16" s="11" customFormat="1" ht="117">
      <c r="A13" s="12" t="str">
        <f t="shared" si="3"/>
        <v>IMG04</v>
      </c>
      <c r="B13" s="62" t="s">
        <v>195</v>
      </c>
      <c r="C13" s="20" t="str">
        <f t="shared" si="0"/>
        <v>Cuaderno de Estudio</v>
      </c>
      <c r="D13" s="63" t="s">
        <v>222</v>
      </c>
      <c r="E13" s="63" t="s">
        <v>153</v>
      </c>
      <c r="F13" s="13" t="str">
        <f t="shared" si="4"/>
        <v>CN_10_17_CO_IMG04_small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206</v>
      </c>
      <c r="K13" s="64" t="s">
        <v>207</v>
      </c>
      <c r="O13" s="2" t="str">
        <f>'Definición técnica de imagenes'!A19</f>
        <v>F4</v>
      </c>
    </row>
    <row r="14" spans="1:16" s="11" customFormat="1" ht="26">
      <c r="A14" s="12" t="str">
        <f t="shared" si="3"/>
        <v>IMG05</v>
      </c>
      <c r="B14" s="62" t="s">
        <v>195</v>
      </c>
      <c r="C14" s="20" t="str">
        <f t="shared" si="0"/>
        <v>Cuaderno de Estudio</v>
      </c>
      <c r="D14" s="63" t="s">
        <v>222</v>
      </c>
      <c r="E14" s="63" t="s">
        <v>153</v>
      </c>
      <c r="F14" s="13" t="str">
        <f t="shared" si="4"/>
        <v>CN_10_17_CO_IMG05_small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208</v>
      </c>
      <c r="K14" s="64" t="s">
        <v>209</v>
      </c>
      <c r="O14" s="2" t="str">
        <f>'Definición técnica de imagenes'!A22</f>
        <v>F6</v>
      </c>
    </row>
    <row r="15" spans="1:16" s="11" customFormat="1" ht="26">
      <c r="A15" s="12" t="str">
        <f t="shared" si="3"/>
        <v>IMG06</v>
      </c>
      <c r="B15" s="62" t="s">
        <v>196</v>
      </c>
      <c r="C15" s="20" t="str">
        <f t="shared" si="0"/>
        <v>Cuaderno de Estudio</v>
      </c>
      <c r="D15" s="63" t="s">
        <v>222</v>
      </c>
      <c r="E15" s="63" t="s">
        <v>153</v>
      </c>
      <c r="F15" s="13" t="str">
        <f t="shared" si="4"/>
        <v>CN_10_17_CO_IMG06_small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3" t="s">
        <v>210</v>
      </c>
      <c r="K15" s="65"/>
      <c r="O15" s="2" t="str">
        <f>'Definición técnica de imagenes'!A24</f>
        <v>F6B</v>
      </c>
    </row>
    <row r="16" spans="1:16" s="11" customFormat="1" ht="26">
      <c r="A16" s="12" t="str">
        <f t="shared" si="3"/>
        <v>IMG07</v>
      </c>
      <c r="B16" s="62" t="s">
        <v>196</v>
      </c>
      <c r="C16" s="20" t="str">
        <f t="shared" si="0"/>
        <v>Cuaderno de Estudio</v>
      </c>
      <c r="D16" s="63" t="s">
        <v>222</v>
      </c>
      <c r="E16" s="63" t="s">
        <v>153</v>
      </c>
      <c r="F16" s="13" t="str">
        <f t="shared" si="4"/>
        <v>CN_10_17_CO_IMG07_small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6" t="s">
        <v>211</v>
      </c>
      <c r="K16" s="65"/>
      <c r="O16" s="2" t="str">
        <f>'Definición técnica de imagenes'!A25</f>
        <v>F7</v>
      </c>
    </row>
    <row r="17" spans="1:15" s="11" customFormat="1">
      <c r="A17" s="12" t="str">
        <f t="shared" si="3"/>
        <v>IMG08</v>
      </c>
      <c r="B17" s="62" t="s">
        <v>197</v>
      </c>
      <c r="C17" s="20" t="str">
        <f t="shared" si="0"/>
        <v>Cuaderno de Estudio</v>
      </c>
      <c r="D17" s="63" t="s">
        <v>187</v>
      </c>
      <c r="E17" s="63" t="s">
        <v>153</v>
      </c>
      <c r="F17" s="13" t="str">
        <f t="shared" si="4"/>
        <v>CN_10_17_CO_IMG08_small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7" t="s">
        <v>212</v>
      </c>
      <c r="K17" s="65"/>
      <c r="O17" s="2" t="str">
        <f>'Definición técnica de imagenes'!A27</f>
        <v>F7B</v>
      </c>
    </row>
    <row r="18" spans="1:15" s="11" customFormat="1" ht="65">
      <c r="A18" s="12" t="str">
        <f t="shared" si="3"/>
        <v>IMG09</v>
      </c>
      <c r="B18" s="62" t="s">
        <v>198</v>
      </c>
      <c r="C18" s="20" t="str">
        <f t="shared" si="0"/>
        <v>Cuaderno de Estudio</v>
      </c>
      <c r="D18" s="63" t="s">
        <v>222</v>
      </c>
      <c r="E18" s="63" t="s">
        <v>153</v>
      </c>
      <c r="F18" s="13" t="str">
        <f t="shared" si="4"/>
        <v>CN_10_17_CO_IMG09_small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3" t="s">
        <v>213</v>
      </c>
      <c r="K18" s="65" t="s">
        <v>214</v>
      </c>
      <c r="O18" s="2" t="str">
        <f>'Definición técnica de imagenes'!A30</f>
        <v>F8</v>
      </c>
    </row>
    <row r="19" spans="1:15" s="11" customFormat="1" ht="39">
      <c r="A19" s="12" t="str">
        <f t="shared" ref="A19:A50" si="6">IF(OR(B19&lt;&gt;"",J19&lt;&gt;""),CONCATENATE(LEFT(A18,3),IF(MID(A18,4,2)+1&lt;10,CONCATENATE("0",MID(A18,4,2)+1),MID(A18,4,2)+1)),"")</f>
        <v>IMG10</v>
      </c>
      <c r="B19" s="62" t="s">
        <v>199</v>
      </c>
      <c r="C19" s="20" t="str">
        <f t="shared" si="0"/>
        <v>Cuaderno de Estudio</v>
      </c>
      <c r="D19" s="63" t="s">
        <v>222</v>
      </c>
      <c r="E19" s="63" t="s">
        <v>153</v>
      </c>
      <c r="F19" s="13" t="str">
        <f t="shared" si="4"/>
        <v>CN_10_17_CO_IMG10_small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3" t="s">
        <v>215</v>
      </c>
      <c r="K19" s="65"/>
      <c r="O19" s="2" t="str">
        <f>'Definición técnica de imagenes'!A31</f>
        <v>F10</v>
      </c>
    </row>
    <row r="20" spans="1:15" s="11" customFormat="1">
      <c r="A20" s="12" t="str">
        <f t="shared" si="6"/>
        <v>IMG11</v>
      </c>
      <c r="B20" s="62" t="s">
        <v>200</v>
      </c>
      <c r="C20" s="20" t="str">
        <f t="shared" si="0"/>
        <v>Cuaderno de Estudio</v>
      </c>
      <c r="D20" s="63" t="s">
        <v>222</v>
      </c>
      <c r="E20" s="63" t="s">
        <v>153</v>
      </c>
      <c r="F20" s="13" t="str">
        <f t="shared" si="4"/>
        <v>CN_10_17_CO_IMG11_small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3" t="s">
        <v>216</v>
      </c>
      <c r="K20" s="65"/>
      <c r="O20" s="2" t="str">
        <f>'Definición técnica de imagenes'!A32</f>
        <v>F10B</v>
      </c>
    </row>
    <row r="21" spans="1:15" s="11" customFormat="1" ht="26">
      <c r="A21" s="12" t="str">
        <f t="shared" si="6"/>
        <v>IMG12</v>
      </c>
      <c r="B21" s="62" t="s">
        <v>201</v>
      </c>
      <c r="C21" s="20" t="str">
        <f t="shared" si="0"/>
        <v>Cuaderno de Estudio</v>
      </c>
      <c r="D21" s="63" t="s">
        <v>222</v>
      </c>
      <c r="E21" s="63" t="s">
        <v>153</v>
      </c>
      <c r="F21" s="13" t="str">
        <f t="shared" si="4"/>
        <v>CN_10_17_CO_IMG12_small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3" t="s">
        <v>217</v>
      </c>
      <c r="K21" s="65"/>
      <c r="O21" s="2" t="str">
        <f>'Definición técnica de imagenes'!A33</f>
        <v>F11</v>
      </c>
    </row>
    <row r="22" spans="1:15" s="11" customFormat="1" ht="26">
      <c r="A22" s="12" t="str">
        <f t="shared" si="6"/>
        <v>IMG13</v>
      </c>
      <c r="B22" s="62" t="s">
        <v>202</v>
      </c>
      <c r="C22" s="20" t="str">
        <f t="shared" si="0"/>
        <v>Cuaderno de Estudio</v>
      </c>
      <c r="D22" s="63" t="s">
        <v>222</v>
      </c>
      <c r="E22" s="63" t="s">
        <v>153</v>
      </c>
      <c r="F22" s="13" t="str">
        <f t="shared" si="4"/>
        <v>CN_10_17_CO_IMG13_small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218</v>
      </c>
      <c r="K22" s="65" t="s">
        <v>219</v>
      </c>
      <c r="O22" s="2" t="str">
        <f>'Definición técnica de imagenes'!A34</f>
        <v>F12</v>
      </c>
    </row>
    <row r="23" spans="1:15" s="11" customFormat="1" ht="26">
      <c r="A23" s="12" t="str">
        <f t="shared" si="6"/>
        <v>IMG14</v>
      </c>
      <c r="B23" s="62" t="s">
        <v>203</v>
      </c>
      <c r="C23" s="20" t="str">
        <f t="shared" si="0"/>
        <v>Cuaderno de Estudio</v>
      </c>
      <c r="D23" s="63" t="s">
        <v>222</v>
      </c>
      <c r="E23" s="63" t="s">
        <v>153</v>
      </c>
      <c r="F23" s="13" t="str">
        <f t="shared" si="4"/>
        <v>CN_10_17_CO_IMG14_small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220</v>
      </c>
      <c r="K23" s="65"/>
      <c r="O23" s="2" t="str">
        <f>'Definición técnica de imagenes'!A35</f>
        <v>F13</v>
      </c>
    </row>
    <row r="24" spans="1:15" s="11" customFormat="1" ht="26">
      <c r="A24" s="12" t="str">
        <f t="shared" si="6"/>
        <v>IMG15</v>
      </c>
      <c r="B24" s="62" t="s">
        <v>203</v>
      </c>
      <c r="C24" s="20" t="str">
        <f t="shared" si="0"/>
        <v>Cuaderno de Estudio</v>
      </c>
      <c r="D24" s="63" t="s">
        <v>222</v>
      </c>
      <c r="E24" s="63" t="s">
        <v>153</v>
      </c>
      <c r="F24" s="13" t="str">
        <f t="shared" si="4"/>
        <v>CN_10_17_CO_IMG15_small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221</v>
      </c>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ref="A29:A36" si="7">IF(OR(B29&lt;&gt;"",J29&lt;&gt;""),CONCATENATE(LEFT(A28,3),IF(MID(A28,4,2)+1&lt;10,CONCATENATE("0",MID(A28,4,2)+1),MID(A28,4,2)+1)),"")</f>
        <v/>
      </c>
      <c r="B29" s="62"/>
      <c r="C29" s="20" t="str">
        <f t="shared" ref="C29:C36" si="8">IF(OR(B29&lt;&gt;"",J29&lt;&gt;""),IF($G$4="Recurso",CONCATENATE($G$4," ",$G$5),$G$4),"")</f>
        <v/>
      </c>
      <c r="D29" s="63"/>
      <c r="E29" s="63"/>
      <c r="F29" s="13" t="str">
        <f t="shared" ref="F29:F36" si="9">IF(OR(B29&lt;&gt;"",J29&lt;&gt;""),CONCATENATE($C$7,"_",$A29,IF($G$4="Cuaderno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t="shared" ref="H29:H36" ca="1" si="10">IF(AND(I29&lt;&gt;"",I29&lt;&gt;0),IF(OR(B29&lt;&gt;"",J29&lt;&gt;""),CONCATENATE($C$7,"_",$A29,IF($G$4="Cuaderno de Estudio","_zoom",CONCATENATE("a",IF(LEFT($G$5,1)="F",".jpg",".png")))),""),"")</f>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7"/>
        <v/>
      </c>
      <c r="B30" s="62"/>
      <c r="C30" s="20" t="str">
        <f t="shared" si="8"/>
        <v/>
      </c>
      <c r="D30" s="63"/>
      <c r="E30" s="63"/>
      <c r="F30" s="13" t="str">
        <f t="shared" si="9"/>
        <v/>
      </c>
      <c r="G30" s="13" t="str">
        <f ca="1">IF($F30&lt;&gt;"",IF($G$4="Recurso",VLOOKUP($E30,OFFSET('Definición técnica de imagenes'!$A$1,MATCH($G$5,'Definición técnica de imagenes'!$A$1:$A$104,0)-1,1,COUNTIF('Definición técnica de imagenes'!$A$3:$A$102,$G$5),5),5,FALSE),'Definición técnica de imagenes'!$F$16),"")</f>
        <v/>
      </c>
      <c r="H30" s="13" t="str">
        <f t="shared" ca="1" si="10"/>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7"/>
        <v/>
      </c>
      <c r="B31" s="62"/>
      <c r="C31" s="20" t="str">
        <f t="shared" si="8"/>
        <v/>
      </c>
      <c r="D31" s="63"/>
      <c r="E31" s="63"/>
      <c r="F31" s="13" t="str">
        <f t="shared" si="9"/>
        <v/>
      </c>
      <c r="G31" s="13" t="str">
        <f ca="1">IF($F31&lt;&gt;"",IF($G$4="Recurso",VLOOKUP($E31,OFFSET('Definición técnica de imagenes'!$A$1,MATCH($G$5,'Definición técnica de imagenes'!$A$1:$A$104,0)-1,1,COUNTIF('Definición técnica de imagenes'!$A$3:$A$102,$G$5),5),5,FALSE),'Definición técnica de imagenes'!$F$16),"")</f>
        <v/>
      </c>
      <c r="H31" s="13" t="str">
        <f t="shared" ca="1" si="10"/>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7"/>
        <v/>
      </c>
      <c r="B32" s="62"/>
      <c r="C32" s="20" t="str">
        <f t="shared" si="8"/>
        <v/>
      </c>
      <c r="D32" s="63"/>
      <c r="E32" s="63"/>
      <c r="F32" s="13" t="str">
        <f t="shared" si="9"/>
        <v/>
      </c>
      <c r="G32" s="13" t="str">
        <f ca="1">IF($F32&lt;&gt;"",IF($G$4="Recurso",VLOOKUP($E32,OFFSET('Definición técnica de imagenes'!$A$1,MATCH($G$5,'Definición técnica de imagenes'!$A$1:$A$104,0)-1,1,COUNTIF('Definición técnica de imagenes'!$A$3:$A$102,$G$5),5),5,FALSE),'Definición técnica de imagenes'!$F$16),"")</f>
        <v/>
      </c>
      <c r="H32" s="13" t="str">
        <f t="shared" ca="1" si="10"/>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7"/>
        <v/>
      </c>
      <c r="B33" s="62"/>
      <c r="C33" s="20" t="str">
        <f t="shared" si="8"/>
        <v/>
      </c>
      <c r="D33" s="63"/>
      <c r="E33" s="63"/>
      <c r="F33" s="13" t="str">
        <f t="shared" si="9"/>
        <v/>
      </c>
      <c r="G33" s="13" t="str">
        <f ca="1">IF($F33&lt;&gt;"",IF($G$4="Recurso",VLOOKUP($E33,OFFSET('Definición técnica de imagenes'!$A$1,MATCH($G$5,'Definición técnica de imagenes'!$A$1:$A$104,0)-1,1,COUNTIF('Definición técnica de imagenes'!$A$3:$A$102,$G$5),5),5,FALSE),'Definición técnica de imagenes'!$F$16),"")</f>
        <v/>
      </c>
      <c r="H33" s="13" t="str">
        <f t="shared" ca="1" si="10"/>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7"/>
        <v/>
      </c>
      <c r="B34" s="62"/>
      <c r="C34" s="20" t="str">
        <f t="shared" si="8"/>
        <v/>
      </c>
      <c r="D34" s="63"/>
      <c r="E34" s="63"/>
      <c r="F34" s="13" t="str">
        <f t="shared" si="9"/>
        <v/>
      </c>
      <c r="G34" s="13" t="str">
        <f ca="1">IF($F34&lt;&gt;"",IF($G$4="Recurso",VLOOKUP($E34,OFFSET('Definición técnica de imagenes'!$A$1,MATCH($G$5,'Definición técnica de imagenes'!$A$1:$A$104,0)-1,1,COUNTIF('Definición técnica de imagenes'!$A$3:$A$102,$G$5),5),5,FALSE),'Definición técnica de imagenes'!$F$16),"")</f>
        <v/>
      </c>
      <c r="H34" s="13" t="str">
        <f t="shared" ca="1" si="10"/>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7"/>
        <v/>
      </c>
      <c r="B35" s="62"/>
      <c r="C35" s="20" t="str">
        <f t="shared" si="8"/>
        <v/>
      </c>
      <c r="D35" s="63"/>
      <c r="E35" s="63"/>
      <c r="F35" s="13" t="str">
        <f t="shared" si="9"/>
        <v/>
      </c>
      <c r="G35" s="13" t="str">
        <f ca="1">IF($F35&lt;&gt;"",IF($G$4="Recurso",VLOOKUP($E35,OFFSET('Definición técnica de imagenes'!$A$1,MATCH($G$5,'Definición técnica de imagenes'!$A$1:$A$104,0)-1,1,COUNTIF('Definición técnica de imagenes'!$A$3:$A$102,$G$5),5),5,FALSE),'Definición técnica de imagenes'!$F$16),"")</f>
        <v/>
      </c>
      <c r="H35" s="13" t="str">
        <f t="shared" ca="1" si="10"/>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c r="O35" s="2"/>
    </row>
    <row r="36" spans="1:15" s="11" customFormat="1">
      <c r="A36" s="12" t="str">
        <f t="shared" si="7"/>
        <v/>
      </c>
      <c r="B36" s="62"/>
      <c r="C36" s="20" t="str">
        <f t="shared" si="8"/>
        <v/>
      </c>
      <c r="D36" s="63"/>
      <c r="E36" s="63"/>
      <c r="F36" s="13" t="str">
        <f t="shared" si="9"/>
        <v/>
      </c>
      <c r="G36" s="13" t="str">
        <f ca="1">IF($F36&lt;&gt;"",IF($G$4="Recurso",VLOOKUP($E36,OFFSET('Definición técnica de imagenes'!$A$1,MATCH($G$5,'Definición técnica de imagenes'!$A$1:$A$104,0)-1,1,COUNTIF('Definición técnica de imagenes'!$A$3:$A$102,$G$5),5),5,FALSE),'Definición técnica de imagenes'!$F$16),"")</f>
        <v/>
      </c>
      <c r="H36" s="13" t="str">
        <f t="shared" ca="1" si="10"/>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6"/>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11">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11"/>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11"/>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11"/>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11"/>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11"/>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89" t="s">
        <v>38</v>
      </c>
      <c r="B1" s="90"/>
      <c r="C1" s="90"/>
      <c r="D1" s="90"/>
      <c r="E1" s="90"/>
      <c r="F1" s="91"/>
    </row>
    <row r="2" spans="1:11">
      <c r="A2" s="30" t="s">
        <v>42</v>
      </c>
      <c r="B2" s="31"/>
      <c r="C2" s="92" t="s">
        <v>13</v>
      </c>
      <c r="D2" s="93"/>
      <c r="E2" s="94"/>
      <c r="F2" s="32"/>
    </row>
    <row r="3" spans="1:11" ht="60">
      <c r="A3" s="33" t="s">
        <v>43</v>
      </c>
      <c r="B3" s="31"/>
      <c r="C3" s="98" t="s">
        <v>14</v>
      </c>
      <c r="D3" s="99"/>
      <c r="E3" s="100"/>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1" t="str">
        <f>CONCATENATE(H21,"_",I21,"_",J21,"_CO")</f>
        <v>LE_07_04_CO</v>
      </c>
      <c r="E5" s="102"/>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87" t="str">
        <f>CONCATENATE("SolicitudGrafica_",D5,".xls")</f>
        <v>SolicitudGrafica_LE_07_04_CO.xls</v>
      </c>
      <c r="E7" s="87"/>
      <c r="F7" s="88"/>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89" t="s">
        <v>41</v>
      </c>
      <c r="B13" s="90"/>
      <c r="C13" s="90"/>
      <c r="D13" s="90"/>
      <c r="E13" s="90"/>
      <c r="F13" s="91"/>
      <c r="I13" s="22" t="s">
        <v>33</v>
      </c>
      <c r="J13" s="22">
        <v>10</v>
      </c>
      <c r="K13" s="22">
        <v>10</v>
      </c>
    </row>
    <row r="14" spans="1:11" ht="16" thickBot="1">
      <c r="A14" s="33"/>
      <c r="B14" s="31"/>
      <c r="C14" s="31"/>
      <c r="D14" s="31"/>
      <c r="E14" s="31"/>
      <c r="F14" s="32"/>
      <c r="I14" s="22" t="s">
        <v>34</v>
      </c>
      <c r="J14" s="22">
        <v>11</v>
      </c>
      <c r="K14" s="22">
        <v>11</v>
      </c>
    </row>
    <row r="15" spans="1:11">
      <c r="A15" s="30" t="s">
        <v>46</v>
      </c>
      <c r="B15" s="31"/>
      <c r="C15" s="92" t="s">
        <v>49</v>
      </c>
      <c r="D15" s="93"/>
      <c r="E15" s="93"/>
      <c r="F15" s="94"/>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5" t="str">
        <f>CONCATENATE(H21,"_",I21,"_",J21,"_",K45)</f>
        <v>LE_07_04_REC10</v>
      </c>
      <c r="E17" s="96"/>
      <c r="F17" s="97"/>
      <c r="J17" s="22">
        <v>14</v>
      </c>
      <c r="K17" s="22">
        <v>14</v>
      </c>
    </row>
    <row r="18" spans="1:11" ht="76" thickBot="1">
      <c r="A18" s="33" t="s">
        <v>48</v>
      </c>
      <c r="B18" s="31"/>
      <c r="C18" s="59" t="s">
        <v>120</v>
      </c>
      <c r="D18" s="87" t="str">
        <f>CONCATENATE("SolicitudGrafica_",D17,".xls")</f>
        <v>SolicitudGrafica_LE_07_04_REC10.xls</v>
      </c>
      <c r="E18" s="87"/>
      <c r="F18" s="88"/>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4" t="s">
        <v>56</v>
      </c>
      <c r="B1" s="104" t="s">
        <v>149</v>
      </c>
      <c r="C1" s="104" t="s">
        <v>63</v>
      </c>
      <c r="D1" s="104" t="s">
        <v>64</v>
      </c>
      <c r="E1" s="104" t="s">
        <v>5</v>
      </c>
      <c r="F1" s="104" t="s">
        <v>65</v>
      </c>
      <c r="G1" s="104" t="s">
        <v>66</v>
      </c>
      <c r="H1" s="103" t="s">
        <v>68</v>
      </c>
      <c r="I1" s="103"/>
    </row>
    <row r="2" spans="1:10">
      <c r="A2" s="104"/>
      <c r="B2" s="104"/>
      <c r="C2" s="104"/>
      <c r="D2" s="104"/>
      <c r="E2" s="104"/>
      <c r="F2" s="104"/>
      <c r="G2" s="104"/>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69"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3" customFormat="1" ht="14.75" customHeight="1">
      <c r="A15" s="71" t="s">
        <v>96</v>
      </c>
      <c r="B15" s="71"/>
      <c r="C15" s="71" t="s">
        <v>97</v>
      </c>
      <c r="D15" s="72" t="s">
        <v>98</v>
      </c>
      <c r="E15" s="71" t="s">
        <v>93</v>
      </c>
      <c r="F15" s="71" t="s">
        <v>117</v>
      </c>
      <c r="G15" s="71"/>
      <c r="H15" s="72" t="s">
        <v>122</v>
      </c>
      <c r="I15" s="71"/>
      <c r="J15" s="73"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8"/>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8"/>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2016-01-22T16:57:34Z</dcterms:modified>
</cp:coreProperties>
</file>