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5" i="1"/>
  <c r="A16" i="1"/>
  <c r="A17" i="1"/>
  <c r="A18" i="1"/>
  <c r="I11" i="1"/>
  <c r="F11" i="1" s="1"/>
  <c r="G11" i="1" s="1"/>
  <c r="I12" i="1"/>
  <c r="H12" i="1" s="1"/>
  <c r="I13" i="1"/>
  <c r="H13" i="1" s="1"/>
  <c r="I14" i="1"/>
  <c r="F14" i="1" s="1"/>
  <c r="G14" i="1" s="1"/>
  <c r="I15" i="1"/>
  <c r="H15" i="1" s="1"/>
  <c r="I16" i="1"/>
  <c r="H16" i="1" s="1"/>
  <c r="I17" i="1"/>
  <c r="H17" i="1" s="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C11" i="1"/>
  <c r="C12" i="1"/>
  <c r="C13" i="1"/>
  <c r="C14" i="1"/>
  <c r="C15" i="1"/>
  <c r="C16" i="1"/>
  <c r="C17" i="1"/>
  <c r="C18" i="1"/>
  <c r="C19" i="1"/>
  <c r="C20" i="1"/>
  <c r="C21" i="1"/>
  <c r="C22" i="1"/>
  <c r="C10" i="1"/>
  <c r="F5" i="1"/>
  <c r="I21" i="2"/>
  <c r="K45" i="2"/>
  <c r="H21" i="2"/>
  <c r="D17" i="2" s="1"/>
  <c r="D18" i="2" s="1"/>
  <c r="J21" i="2"/>
  <c r="D5" i="2" s="1"/>
  <c r="D7" i="2" s="1"/>
  <c r="H14" i="1" l="1"/>
  <c r="F13" i="1"/>
  <c r="G13" i="1" s="1"/>
  <c r="F12" i="1"/>
  <c r="G12" i="1" s="1"/>
  <c r="H11" i="1"/>
  <c r="F10" i="1"/>
  <c r="G10" i="1" s="1"/>
</calcChain>
</file>

<file path=xl/sharedStrings.xml><?xml version="1.0" encoding="utf-8"?>
<sst xmlns="http://schemas.openxmlformats.org/spreadsheetml/2006/main" count="261" uniqueCount="166">
  <si>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</si>
  <si>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</si>
  <si>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</si>
  <si>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</si>
  <si>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</si>
  <si>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</si>
  <si>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</si>
  <si>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</si>
  <si>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</si>
  <si>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</si>
  <si>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</si>
  <si>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</si>
  <si>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</si>
  <si>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</si>
  <si>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</si>
  <si>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</si>
  <si>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</si>
  <si>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</si>
  <si>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</si>
  <si>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</si>
  <si>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</si>
  <si>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</si>
  <si>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</si>
  <si>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</si>
  <si>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</si>
  <si>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</si>
  <si>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</si>
  <si>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</si>
  <si>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</si>
  <si>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</si>
  <si>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</si>
  <si>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</si>
  <si>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</si>
  <si>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</si>
  <si>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</si>
  <si>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</si>
  <si>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</si>
  <si>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</si>
  <si>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</si>
  <si>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</si>
  <si>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</si>
  <si>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</si>
  <si>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</si>
  <si>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</si>
  <si>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</si>
  <si>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</si>
  <si>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</si>
  <si>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</si>
  <si>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</si>
  <si>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</si>
  <si>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</si>
  <si>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</si>
  <si>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</si>
  <si>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</si>
  <si>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</si>
  <si>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</si>
  <si>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</si>
  <si>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</si>
  <si>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</si>
  <si>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</si>
  <si>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</si>
  <si>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</si>
  <si>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</si>
  <si>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</si>
  <si>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</si>
  <si>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</si>
  <si>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</si>
  <si>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</si>
  <si>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</si>
  <si>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</si>
  <si>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</si>
  <si>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</si>
  <si>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</si>
  <si>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</si>
  <si>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</si>
  <si>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</si>
  <si>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</si>
  <si>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</si>
  <si>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</si>
  <si>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</si>
  <si>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</si>
  <si>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</si>
  <si>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</si>
  <si>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</si>
  <si>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</si>
  <si>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</si>
  <si>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</si>
  <si>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</si>
  <si>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</si>
  <si>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</si>
  <si>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</si>
  <si>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</si>
  <si>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</si>
  <si>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</si>
  <si>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</si>
  <si>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</si>
  <si>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</si>
  <si>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</si>
  <si>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</si>
  <si>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</si>
  <si>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</si>
  <si>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</si>
  <si>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</si>
  <si>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</si>
  <si>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</si>
  <si>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</si>
  <si>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</si>
  <si>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</si>
  <si>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</si>
  <si>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</si>
  <si>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</si>
  <si>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</si>
  <si>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</si>
  <si>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</si>
  <si>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</si>
  <si>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</si>
  <si>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</si>
  <si>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</si>
  <si>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</si>
  <si>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</si>
  <si>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</si>
  <si>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</si>
  <si>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</si>
  <si>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</si>
  <si>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</si>
  <si>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</si>
  <si>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</si>
  <si>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</si>
  <si>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</si>
  <si>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</si>
  <si>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</si>
  <si>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</si>
  <si>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</si>
  <si>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</si>
  <si>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</si>
  <si>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</si>
  <si>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</si>
  <si>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</si>
  <si>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</si>
  <si>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</si>
  <si>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</si>
  <si>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</si>
  <si>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</si>
  <si>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</si>
  <si>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</si>
  <si>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</si>
  <si>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</si>
  <si>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Fausto Sáenz Jiménez</t>
  </si>
  <si>
    <t>Nutrición de los seres vivos</t>
  </si>
  <si>
    <t>IMG02</t>
  </si>
  <si>
    <t>Ilustración</t>
  </si>
  <si>
    <t>IMG03</t>
  </si>
  <si>
    <t>Vertical</t>
  </si>
  <si>
    <t>IMG04</t>
  </si>
  <si>
    <t>CN_06_04_REC40</t>
  </si>
  <si>
    <t>Selecciona una de las imágenes y encontrarás las características generales de este tipo de alimento.</t>
  </si>
  <si>
    <t>Alimentos energéticos</t>
  </si>
  <si>
    <t xml:space="preserve">95551708
</t>
  </si>
  <si>
    <t>Alimentos constructores</t>
  </si>
  <si>
    <t xml:space="preserve">172511669
</t>
  </si>
  <si>
    <t>Alimentos reguladores</t>
  </si>
  <si>
    <t>IMG05</t>
  </si>
  <si>
    <t>Carbohidratos</t>
  </si>
  <si>
    <t>Lípidos</t>
  </si>
  <si>
    <t>Proteinas</t>
  </si>
  <si>
    <t>F6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</si>
</sst>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0" fillId="0" borderId="0" xfId="0" applyAlignment="1">
      <alignment wrapText="1"/>
    </xf>
    <xf numFmtId="0" fontId="22"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selection activeCell="G5" sqref="G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7.37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2" t="s">
        <v>22</v>
      </c>
      <c r="D2" s="83"/>
      <c r="F2" s="75" t="s">
        <v>0</v>
      </c>
      <c r="G2" s="76"/>
      <c r="H2" s="49"/>
      <c r="I2" s="49"/>
      <c r="J2" s="16"/>
    </row>
    <row r="3" spans="1:16" ht="15.75" x14ac:dyDescent="0.25">
      <c r="A3" s="1"/>
      <c r="B3" s="4" t="s">
        <v>8</v>
      </c>
      <c r="C3" s="84">
        <v>6</v>
      </c>
      <c r="D3" s="85"/>
      <c r="F3" s="77">
        <v>42123</v>
      </c>
      <c r="G3" s="78"/>
      <c r="H3" s="49"/>
      <c r="I3" s="49"/>
      <c r="J3" s="16"/>
    </row>
    <row r="4" spans="1:16" ht="16.5" x14ac:dyDescent="0.3">
      <c r="A4" s="1"/>
      <c r="B4" s="4" t="s">
        <v>54</v>
      </c>
      <c r="C4" s="84" t="s">
        <v>148</v>
      </c>
      <c r="D4" s="85"/>
      <c r="E4" s="5"/>
      <c r="F4" s="48" t="s">
        <v>55</v>
      </c>
      <c r="G4" s="47" t="s">
        <v>56</v>
      </c>
      <c r="H4" s="49"/>
      <c r="I4" s="49"/>
      <c r="J4" s="16"/>
      <c r="K4" s="16"/>
    </row>
    <row r="5" spans="1:16" ht="16.5" thickBot="1" x14ac:dyDescent="0.3">
      <c r="A5" s="1"/>
      <c r="B5" s="6" t="s">
        <v>1</v>
      </c>
      <c r="C5" s="86" t="s">
        <v>147</v>
      </c>
      <c r="D5" s="87"/>
      <c r="E5" s="5"/>
      <c r="F5" s="46" t="str">
        <f>IF(G4="Recurso","Motor del recurso","")</f>
        <v>Motor del recurso</v>
      </c>
      <c r="G5" s="46" t="s">
        <v>165</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154</v>
      </c>
      <c r="D7" s="32"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40.5" x14ac:dyDescent="0.25">
      <c r="A10" s="13" t="s">
        <v>142</v>
      </c>
      <c r="B10" s="13">
        <v>156232703</v>
      </c>
      <c r="C10" s="27" t="str">
        <f>IF(OR(B10&lt;&gt;"",J10&lt;&gt;""),IF($G$4="Recurso",CONCATENATE($G$4," ",$G$5),$G$4),"")</f>
        <v>Recurso F6</v>
      </c>
      <c r="D10" s="14" t="s">
        <v>145</v>
      </c>
      <c r="E10" s="14" t="s">
        <v>146</v>
      </c>
      <c r="F10" s="14" t="str">
        <f>IF(OR(B10&lt;&gt;"",J10&lt;&gt;""),CONCATENATE($C$7,"_",$A10,IF($G$4="Cuaderno de Estudio","_small",CONCATENATE(IF(I10="","","n"),IF(LEFT($G$5,1)="F",".jpg",".png")))),"")</f>
        <v>CN_06_04_REC40_IMG01.jpg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155</v>
      </c>
      <c r="K10" s="19"/>
    </row>
    <row r="11" spans="1:16" s="12" customFormat="1" ht="15.75" x14ac:dyDescent="0.25">
      <c r="A11" s="13" t="s">
        <v>149</v>
      </c>
      <c r="B11" s="73">
        <v>188419859</v>
      </c>
      <c r="C11" s="27" t="str">
        <f t="shared" ref="C11:C74" si="0">IF(OR(B11&lt;&gt;"",J11&lt;&gt;""),IF($G$4="Recurso",CONCATENATE($G$4," ",$G$5),$G$4),"")</f>
        <v>Recurso F6</v>
      </c>
      <c r="D11" s="14" t="s">
        <v>150</v>
      </c>
      <c r="E11" s="14" t="s">
        <v>146</v>
      </c>
      <c r="F11" s="14" t="str">
        <f>IF(OR(B11&lt;&gt;"",J11&lt;&gt;""),CONCATENATE($C$7,"_",$A11,IF($G$4="Cuaderno de Estudio","_small",CONCATENATE(IF(I11="","","n"),IF(LEFT($G$5,1)="F",".jpg",".png")))),"")</f>
        <v>CN_06_04_REC40_IMG02.jpg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156</v>
      </c>
      <c r="K11" s="15"/>
    </row>
    <row r="12" spans="1:16" s="12" customFormat="1" ht="27" x14ac:dyDescent="0.25">
      <c r="A12" s="13" t="s">
        <v>151</v>
      </c>
      <c r="B12" s="13" t="s">
        <v>157</v>
      </c>
      <c r="C12" s="27" t="str">
        <f t="shared" si="0"/>
        <v>Recurso F6</v>
      </c>
      <c r="D12" s="14" t="s">
        <v>145</v>
      </c>
      <c r="E12" s="14" t="s">
        <v>152</v>
      </c>
      <c r="F12" s="14" t="str">
        <f t="shared" ref="F12:F74" si="2">IF(OR(B12&lt;&gt;"",J12&lt;&gt;""),CONCATENATE($C$7,"_",$A12,IF($G$4="Cuaderno de Estudio","_small",CONCATENATE(IF(I12="","","n"),IF(LEFT($G$5,1)="F",".jpg",".png")))),"")</f>
        <v>CN_06_04_REC40_IMG03.jpg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74" t="s">
        <v>158</v>
      </c>
      <c r="K12" s="19"/>
    </row>
    <row r="13" spans="1:16" s="12" customFormat="1" ht="27" x14ac:dyDescent="0.25">
      <c r="A13" s="13" t="s">
        <v>153</v>
      </c>
      <c r="B13" s="13" t="s">
        <v>159</v>
      </c>
      <c r="C13" s="27" t="str">
        <f t="shared" si="0"/>
        <v>Recurso F6</v>
      </c>
      <c r="D13" s="14" t="s">
        <v>145</v>
      </c>
      <c r="E13" s="14" t="s">
        <v>146</v>
      </c>
      <c r="F13" s="14" t="str">
        <f t="shared" si="2"/>
        <v>CN_06_04_REC40_IMG04.jpg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19" t="s">
        <v>160</v>
      </c>
      <c r="K13" s="19"/>
    </row>
    <row r="14" spans="1:16" s="12" customFormat="1" x14ac:dyDescent="0.25">
      <c r="A14" s="13" t="s">
        <v>161</v>
      </c>
      <c r="B14" s="13">
        <v>173266148</v>
      </c>
      <c r="C14" s="27" t="str">
        <f t="shared" si="0"/>
        <v>Recurso F6</v>
      </c>
      <c r="D14" s="14" t="s">
        <v>145</v>
      </c>
      <c r="E14" s="14" t="s">
        <v>146</v>
      </c>
      <c r="F14" s="14" t="str">
        <f t="shared" si="2"/>
        <v>CN_06_04_REC40_IMG05.jpg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19" t="s">
        <v>160</v>
      </c>
      <c r="K14" s="19"/>
    </row>
    <row r="15" spans="1:16" s="12" customFormat="1" x14ac:dyDescent="0.25">
      <c r="A15" s="13" t="str">
        <f t="shared" ref="A14:A18" si="3">IF(OR(B15&lt;&gt;"",J15&lt;&gt;""),CONCATENATE(LEFT(A14,3),IF(MID(A14,4,2)+1&lt;10,CONCATENATE("0",MID(A14,4,2)+1))),"")</f>
        <v>IMG06</v>
      </c>
      <c r="B15" s="13">
        <v>56950423</v>
      </c>
      <c r="C15" s="27" t="str">
        <f t="shared" si="0"/>
        <v>Recurso F6</v>
      </c>
      <c r="D15" s="14" t="s">
        <v>145</v>
      </c>
      <c r="E15" s="14" t="s">
        <v>146</v>
      </c>
      <c r="F15" s="14" t="str">
        <f t="shared" si="2"/>
        <v>CN_06_04_REC40_IMG06.jpg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IF(OR(B15&lt;&gt;"",J15&lt;&gt;""),IF($G$4="Recurso",IF(LEFT($G$5,1)="M",IF(VLOOKUP($G$5,'Definición técnica de imagenes'!$A$3:$G$17,6,FALSE)=0,"",VLOOKUP($G$5,'Definición técnica de imagenes'!$A$3:$G$17,6,FALSE)),IF($G$5="F1","","")),'Definición técnica de imagenes'!$F$16),"")</f>
        <v/>
      </c>
      <c r="J15" s="21" t="s">
        <v>162</v>
      </c>
      <c r="K15" s="21"/>
    </row>
    <row r="16" spans="1:16" s="12" customFormat="1" ht="14.25" x14ac:dyDescent="0.3">
      <c r="A16" s="13" t="str">
        <f t="shared" si="3"/>
        <v>IMG07</v>
      </c>
      <c r="B16" s="13">
        <v>95067928</v>
      </c>
      <c r="C16" s="27" t="str">
        <f t="shared" si="0"/>
        <v>Recurso F6</v>
      </c>
      <c r="D16" s="14" t="s">
        <v>145</v>
      </c>
      <c r="E16" s="14" t="s">
        <v>146</v>
      </c>
      <c r="F16" s="14" t="str">
        <f t="shared" si="2"/>
        <v>CN_06_04_REC40_IMG07.jpg</v>
      </c>
      <c r="G16" s="14" t="str">
        <f>IF(F16&lt;&gt;"",IF($G$4="Recurso",IF(LEFT($G$5,1)="M",VLOOKUP($G$5,'Definición técnica de imagenes'!$A$3:$G$17,5,FALSE),IF($G$5="F1",'Definición técnica de imagenes'!$E$15,'Definición técnica de imagenes'!$F$13)),'Definición técnica de imagenes'!$E$16),"")</f>
        <v>800 x 460 px</v>
      </c>
      <c r="H16" s="14" t="str">
        <f t="shared" si="1"/>
        <v/>
      </c>
      <c r="I16" s="14" t="str">
        <f>IF(OR(B16&lt;&gt;"",J16&lt;&gt;""),IF($G$4="Recurso",IF(LEFT($G$5,1)="M",IF(VLOOKUP($G$5,'Definición técnica de imagenes'!$A$3:$G$17,6,FALSE)=0,"",VLOOKUP($G$5,'Definición técnica de imagenes'!$A$3:$G$17,6,FALSE)),IF($G$5="F1","","")),'Definición técnica de imagenes'!$F$16),"")</f>
        <v/>
      </c>
      <c r="J16" s="28" t="s">
        <v>162</v>
      </c>
      <c r="K16" s="30"/>
    </row>
    <row r="17" spans="1:11" s="12" customFormat="1" x14ac:dyDescent="0.25">
      <c r="A17" s="13" t="str">
        <f t="shared" si="3"/>
        <v>IMG08</v>
      </c>
      <c r="B17" s="13">
        <v>157632332</v>
      </c>
      <c r="C17" s="27" t="str">
        <f t="shared" si="0"/>
        <v>Recurso F6</v>
      </c>
      <c r="D17" s="14" t="s">
        <v>145</v>
      </c>
      <c r="E17" s="14" t="s">
        <v>146</v>
      </c>
      <c r="F17" s="14" t="str">
        <f t="shared" si="2"/>
        <v>CN_06_04_REC40_IMG08.jpg</v>
      </c>
      <c r="G17" s="14" t="str">
        <f>IF(F17&lt;&gt;"",IF($G$4="Recurso",IF(LEFT($G$5,1)="M",VLOOKUP($G$5,'Definición técnica de imagenes'!$A$3:$G$17,5,FALSE),IF($G$5="F1",'Definición técnica de imagenes'!$E$15,'Definición técnica de imagenes'!$F$13)),'Definición técnica de imagenes'!$E$16),"")</f>
        <v>800 x 460 px</v>
      </c>
      <c r="H17" s="14" t="str">
        <f t="shared" si="1"/>
        <v/>
      </c>
      <c r="I17" s="14" t="str">
        <f>IF(OR(B17&lt;&gt;"",J17&lt;&gt;""),IF($G$4="Recurso",IF(LEFT($G$5,1)="M",IF(VLOOKUP($G$5,'Definición técnica de imagenes'!$A$3:$G$17,6,FALSE)=0,"",VLOOKUP($G$5,'Definición técnica de imagenes'!$A$3:$G$17,6,FALSE)),IF($G$5="F1","","")),'Definición técnica de imagenes'!$F$16),"")</f>
        <v/>
      </c>
      <c r="J17" s="21" t="s">
        <v>163</v>
      </c>
      <c r="K17" s="21"/>
    </row>
    <row r="18" spans="1:11" s="12" customFormat="1" x14ac:dyDescent="0.25">
      <c r="A18" s="13" t="str">
        <f t="shared" si="3"/>
        <v>IMG09</v>
      </c>
      <c r="B18" s="13">
        <v>34098946</v>
      </c>
      <c r="C18" s="27" t="str">
        <f t="shared" si="0"/>
        <v>Recurso F6</v>
      </c>
      <c r="D18" s="14" t="s">
        <v>145</v>
      </c>
      <c r="E18" s="14" t="s">
        <v>146</v>
      </c>
      <c r="F18" s="14" t="str">
        <f t="shared" si="2"/>
        <v>CN_06_04_REC40_IMG09.jpg</v>
      </c>
      <c r="G18" s="14" t="str">
        <f>IF(F18&lt;&gt;"",IF($G$4="Recurso",IF(LEFT($G$5,1)="M",VLOOKUP($G$5,'Definición técnica de imagenes'!$A$3:$G$17,5,FALSE),IF($G$5="F1",'Definición técnica de imagenes'!$E$15,'Definición técnica de imagenes'!$F$13)),'Definición técnica de imagenes'!$E$16),"")</f>
        <v>800 x 460 px</v>
      </c>
      <c r="H18" s="14" t="str">
        <f t="shared" si="1"/>
        <v/>
      </c>
      <c r="I18" s="14" t="str">
        <f>IF(OR(B18&lt;&gt;"",J18&lt;&gt;""),IF($G$4="Recurso",IF(LEFT($G$5,1)="M",IF(VLOOKUP($G$5,'Definición técnica de imagenes'!$A$3:$G$17,6,FALSE)=0,"",VLOOKUP($G$5,'Definición técnica de imagenes'!$A$3:$G$17,6,FALSE)),IF($G$5="F1","","")),'Definición técnica de imagenes'!$F$16),"")</f>
        <v/>
      </c>
      <c r="J18" s="21" t="s">
        <v>163</v>
      </c>
      <c r="K18" s="21"/>
    </row>
    <row r="19" spans="1:11" s="12" customFormat="1" ht="14.25" x14ac:dyDescent="0.3">
      <c r="A19" s="13" t="str">
        <f>IF(OR(B19&lt;&gt;"",J19&lt;&gt;""),CONCATENATE(LEFT(A18,3),IF(MID(A18,4,2)+1&lt;10,CONCATENATE("0",MID(A18,4,2)+1),MID(A18,4,2)+1)),"")</f>
        <v>IMG10</v>
      </c>
      <c r="B19" s="13">
        <v>149088116</v>
      </c>
      <c r="C19" s="27" t="str">
        <f t="shared" si="0"/>
        <v>Recurso F6</v>
      </c>
      <c r="D19" s="14" t="s">
        <v>145</v>
      </c>
      <c r="E19" s="14" t="s">
        <v>146</v>
      </c>
      <c r="F19" s="14" t="str">
        <f t="shared" si="2"/>
        <v>CN_06_04_REC40_IMG10.jpg</v>
      </c>
      <c r="G19" s="14" t="str">
        <f>IF(F19&lt;&gt;"",IF($G$4="Recurso",IF(LEFT($G$5,1)="M",VLOOKUP($G$5,'Definición técnica de imagenes'!$A$3:$G$17,5,FALSE),IF($G$5="F1",'Definición técnica de imagenes'!$E$15,'Definición técnica de imagenes'!$F$13)),'Definición técnica de imagenes'!$E$16),"")</f>
        <v>800 x 460 px</v>
      </c>
      <c r="H19" s="14" t="str">
        <f t="shared" si="1"/>
        <v/>
      </c>
      <c r="I19" s="14" t="str">
        <f>IF(OR(B19&lt;&gt;"",J19&lt;&gt;""),IF($G$4="Recurso",IF(LEFT($G$5,1)="M",IF(VLOOKUP($G$5,'Definición técnica de imagenes'!$A$3:$G$17,6,FALSE)=0,"",VLOOKUP($G$5,'Definición técnica de imagenes'!$A$3:$G$17,6,FALSE)),IF($G$5="F1","","")),'Definición técnica de imagenes'!$F$16),"")</f>
        <v/>
      </c>
      <c r="J19" s="28" t="s">
        <v>164</v>
      </c>
      <c r="K19" s="30"/>
    </row>
    <row r="20" spans="1:11" s="12" customFormat="1" x14ac:dyDescent="0.25">
      <c r="A20" s="13" t="str">
        <f t="shared" ref="A20:A83" si="4">IF(OR(B20&lt;&gt;"",J20&lt;&gt;""),CONCATENATE(LEFT(A19,3),IF(MID(A19,4,2)+1&lt;10,CONCATENATE("0",MID(A19,4,2)+1),MID(A19,4,2)+1)),"")</f>
        <v>IMG11</v>
      </c>
      <c r="B20" s="13">
        <v>247893733</v>
      </c>
      <c r="C20" s="27" t="str">
        <f t="shared" si="0"/>
        <v>Recurso F6</v>
      </c>
      <c r="D20" s="14" t="s">
        <v>145</v>
      </c>
      <c r="E20" s="14" t="s">
        <v>146</v>
      </c>
      <c r="F20" s="14" t="str">
        <f t="shared" si="2"/>
        <v>CN_06_04_REC40_IMG11.jpg</v>
      </c>
      <c r="G20" s="14" t="str">
        <f>IF(F20&lt;&gt;"",IF($G$4="Recurso",IF(LEFT($G$5,1)="M",VLOOKUP($G$5,'Definición técnica de imagenes'!$A$3:$G$17,5,FALSE),IF($G$5="F1",'Definición técnica de imagenes'!$E$15,'Definición técnica de imagenes'!$F$13)),'Definición técnica de imagenes'!$E$16),"")</f>
        <v>800 x 460 px</v>
      </c>
      <c r="H20" s="14" t="str">
        <f t="shared" si="1"/>
        <v/>
      </c>
      <c r="I20" s="14" t="str">
        <f>IF(OR(B20&lt;&gt;"",J20&lt;&gt;""),IF($G$4="Recurso",IF(LEFT($G$5,1)="M",IF(VLOOKUP($G$5,'Definición técnica de imagenes'!$A$3:$G$17,6,FALSE)=0,"",VLOOKUP($G$5,'Definición técnica de imagenes'!$A$3:$G$17,6,FALSE)),IF($G$5="F1","","")),'Definición técnica de imagenes'!$F$16),"")</f>
        <v/>
      </c>
      <c r="J20" s="19" t="s">
        <v>164</v>
      </c>
      <c r="K20" s="21"/>
    </row>
    <row r="21" spans="1:11" s="12" customFormat="1" x14ac:dyDescent="0.25">
      <c r="A21" s="13" t="str">
        <f t="shared" si="4"/>
        <v/>
      </c>
      <c r="B21" s="13"/>
      <c r="C21" s="27" t="str">
        <f t="shared" si="0"/>
        <v/>
      </c>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2015-04-29T17:44:29Z</dcterms:modified>
</cp:coreProperties>
</file>