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7_06_CO La Tierra y sus movimientos\Recursos\Borrador CN_07_06_CO_REC12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892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H22" i="1"/>
  <c r="H21" i="1"/>
  <c r="H20" i="1"/>
  <c r="H19" i="1"/>
  <c r="H18" i="1"/>
  <c r="H17" i="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F22" i="1" s="1"/>
  <c r="G22" i="1" s="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<sst xmlns="http://schemas.openxmlformats.org/spreadsheetml/2006/main" count="412" uniqueCount="194">
  <si>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</si>
  <si>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</si>
  <si>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</si>
  <si>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</si>
  <si>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</si>
  <si>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</si>
  <si>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</si>
  <si>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</si>
  <si>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</si>
  <si>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</si>
  <si>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</si>
  <si>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</si>
  <si>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</si>
  <si>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</si>
  <si>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</si>
  <si>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</si>
  <si>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</si>
  <si>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</si>
  <si>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</si>
  <si>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</si>
  <si>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</si>
  <si>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</si>
  <si>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</si>
  <si>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</si>
  <si>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</si>
  <si>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</si>
  <si>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</si>
  <si>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</si>
  <si>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</si>
  <si>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</si>
  <si>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</si>
  <si>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</si>
  <si>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</si>
  <si>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</si>
  <si>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</si>
  <si>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</si>
  <si>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</si>
  <si>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</si>
  <si>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</si>
  <si>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</si>
  <si>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</si>
  <si>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</si>
  <si>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</si>
  <si>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</si>
  <si>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</si>
  <si>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</si>
  <si>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</si>
  <si>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</si>
  <si>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</si>
  <si>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</si>
  <si>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</si>
  <si>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</si>
  <si>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</si>
  <si>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</si>
  <si>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</si>
  <si>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</si>
  <si>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</si>
  <si>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</si>
  <si>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</si>
  <si>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</si>
  <si>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</si>
  <si>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</si>
  <si>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</si>
  <si>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</si>
  <si>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</si>
  <si>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</si>
  <si>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</si>
  <si>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</si>
  <si>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</si>
  <si>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</si>
  <si>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</si>
  <si>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</si>
  <si>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</si>
  <si>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</si>
  <si>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</si>
  <si>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</si>
  <si>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</si>
  <si>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</si>
  <si>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</si>
  <si>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</si>
  <si>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</si>
  <si>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</si>
  <si>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</si>
  <si>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</si>
  <si>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</si>
  <si>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</si>
  <si>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</si>
  <si>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</si>
  <si>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</si>
  <si>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</si>
  <si>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</si>
  <si>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</si>
  <si>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</si>
  <si>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</si>
  <si>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</si>
  <si>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</si>
  <si>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</si>
  <si>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</si>
  <si>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</si>
  <si>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</si>
  <si>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</si>
  <si>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</si>
  <si>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</si>
  <si>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</si>
  <si>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</si>
  <si>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</si>
  <si>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</si>
  <si>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</si>
  <si>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</si>
  <si>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</si>
  <si>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</si>
  <si>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</si>
  <si>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</si>
  <si>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</si>
  <si>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</si>
  <si>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</si>
  <si>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</si>
  <si>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</si>
  <si>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</si>
  <si>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</si>
  <si>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</si>
  <si>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</si>
  <si>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</si>
  <si>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</si>
  <si>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</si>
  <si>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</si>
  <si>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</si>
  <si>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</si>
  <si>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</si>
  <si>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</si>
  <si>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</si>
  <si>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</si>
  <si>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</si>
  <si>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</si>
  <si>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</si>
  <si>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</si>
  <si>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</si>
  <si>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</si>
  <si>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</si>
  <si>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</si>
  <si>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</si>
  <si>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</si>
  <si>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</si>
  <si>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</si>
  <si>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</si>
  <si>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</si>
  <si>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</si>
  <si>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</si>
  <si>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</si>
  <si>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</si>
  <si>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</si>
  <si>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</si>
  <si>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</si>
  <si>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</si>
  <si>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</si>
  <si>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</si>
  <si>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</si>
  <si>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</si>
  <si>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</si>
  <si>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</si>
  <si>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</si>
  <si>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</si>
  <si>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</si>
  <si>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</si>
  <si>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</si>
  <si>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</si>
  <si>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</si>
  <si>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</si>
  <si>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</si>
  <si>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</si>
  <si>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</si>
  <si>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</si>
  <si>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</si>
  <si>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</si>
  <si>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</si>
  <si>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</si>
  <si>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</si>
  <si>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</si>
  <si>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</si>
  <si>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</si>
  <si>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</si>
  <si>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</si>
  <si>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</si>
  <si>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</si>
  <si>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</si>
  <si>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</si>
  <si>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</si>
  <si>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Tierra y sus movimientos</t>
  </si>
  <si>
    <t>Germán Cuervo</t>
  </si>
  <si>
    <t>CN_07_06_REC_120</t>
  </si>
  <si>
    <t>Ilustración</t>
  </si>
  <si>
    <t xml:space="preserve">SS 8521051 </t>
  </si>
  <si>
    <t>Fotografía</t>
  </si>
  <si>
    <t>Ver instrucciones y modificaciones en el archivo anexo de word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</si>
</sst>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selection activeCell="J108" sqref="J10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3" t="s">
        <v>22</v>
      </c>
      <c r="D2" s="84"/>
      <c r="F2" s="76" t="s">
        <v>0</v>
      </c>
      <c r="G2" s="77"/>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5">
        <v>7</v>
      </c>
      <c r="D3" s="86"/>
      <c r="F3" s="78">
        <v>42252</v>
      </c>
      <c r="G3" s="79"/>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5" t="s">
        <v>187</v>
      </c>
      <c r="D4" s="86"/>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7" t="s">
        <v>188</v>
      </c>
      <c r="D5" s="88"/>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2"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0" t="s">
        <v>62</v>
      </c>
      <c r="G8" s="81"/>
      <c r="H8" s="81"/>
      <c r="I8" s="82"/>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t="s">
        <v>190</v>
      </c>
      <c r="C10" s="20" t="str">
        <f t="shared" ref="C10:C41" si="0">IF(OR(B10&lt;&gt;"",J10&lt;&gt;""),IF($G$4="Recurso",CONCATENATE($G$4," ",$G$5),$G$4),"")</f>
        <v>Recurso F7</v>
      </c>
      <c r="D10" s="63" t="s">
        <v>190</v>
      </c>
      <c r="E10" s="63" t="s">
        <v>150</v>
      </c>
      <c r="F10" s="13" t="str">
        <f t="shared" ref="F10" ca="1" si="1">IF(OR(B10&lt;&gt;"",J10&lt;&gt;""),CONCATENATE($C$7,"_",$A10,IF($G$4="Cuaderno de Estudio","_small",CONCATENATE(IF(I10="","","n"),IF(LEFT($G$5,1)="F",".jpg",".png")))),"")</f>
        <v>CN_07_06_REC_120_IMG01.jpg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193</v>
      </c>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190</v>
      </c>
      <c r="C11" s="20" t="str">
        <f t="shared" si="0"/>
        <v>Recurso F7</v>
      </c>
      <c r="D11" s="63" t="s">
        <v>190</v>
      </c>
      <c r="E11" s="63" t="s">
        <v>155</v>
      </c>
      <c r="F11" s="13" t="str">
        <f t="shared" ref="F11:F74" ca="1" si="4">IF(OR(B11&lt;&gt;"",J11&lt;&gt;""),CONCATENATE($C$7,"_",$A11,IF($G$4="Cuaderno de Estudio","_small",CONCATENATE(IF(I11="","","n"),IF(LEFT($G$5,1)="F",".jpg",".png")))),"")</f>
        <v>CN_07_06_REC_120_IMG02n.jpg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CN_07_06_REC_120_IMG02a.jpg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c r="K11" s="64" t="s">
        <v>193</v>
      </c>
      <c r="O11" s="2" t="str">
        <f>'Definición técnica de imagenes'!A13</f>
        <v>M101</v>
      </c>
    </row>
    <row r="12" spans="1:16" s="11" customFormat="1" ht="27" x14ac:dyDescent="0.25">
      <c r="A12" s="12" t="str">
        <f t="shared" si="3"/>
        <v>IMG03</v>
      </c>
      <c r="B12" s="62" t="s">
        <v>191</v>
      </c>
      <c r="C12" s="20" t="str">
        <f t="shared" si="0"/>
        <v>Recurso F7</v>
      </c>
      <c r="D12" s="63" t="s">
        <v>192</v>
      </c>
      <c r="E12" s="63" t="s">
        <v>155</v>
      </c>
      <c r="F12" s="13" t="str">
        <f t="shared" ca="1" si="4"/>
        <v>CN_07_06_REC_120_IMG03n.jpg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CN_07_06_REC_120_IMG03a.jpg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t="s">
        <v>193</v>
      </c>
      <c r="O12" s="2" t="str">
        <f>'Definición técnica de imagenes'!A18</f>
        <v>Diaporama F1</v>
      </c>
    </row>
    <row r="13" spans="1:16" s="11" customFormat="1" ht="27" x14ac:dyDescent="0.25">
      <c r="A13" s="12" t="str">
        <f t="shared" si="3"/>
        <v>IMG04</v>
      </c>
      <c r="B13" s="62" t="s">
        <v>190</v>
      </c>
      <c r="C13" s="20" t="str">
        <f t="shared" si="0"/>
        <v>Recurso F7</v>
      </c>
      <c r="D13" s="63" t="s">
        <v>190</v>
      </c>
      <c r="E13" s="63" t="s">
        <v>150</v>
      </c>
      <c r="F13" s="13" t="str">
        <f t="shared" ca="1" si="4"/>
        <v>CN_07_06_REC_120_IMG04.jpg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193</v>
      </c>
      <c r="O13" s="2" t="str">
        <f>'Definición técnica de imagenes'!A19</f>
        <v>F4</v>
      </c>
    </row>
    <row r="14" spans="1:16" s="11" customFormat="1" ht="27" x14ac:dyDescent="0.25">
      <c r="A14" s="12" t="str">
        <f t="shared" si="3"/>
        <v>IMG05</v>
      </c>
      <c r="B14" s="62" t="s">
        <v>190</v>
      </c>
      <c r="C14" s="20" t="str">
        <f t="shared" si="0"/>
        <v>Recurso F7</v>
      </c>
      <c r="D14" s="63" t="s">
        <v>190</v>
      </c>
      <c r="E14" s="63" t="s">
        <v>155</v>
      </c>
      <c r="F14" s="13" t="str">
        <f t="shared" ca="1" si="4"/>
        <v>CN_07_06_REC_120_IMG05n.jpg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CN_07_06_REC_120_IMG05a.jpg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193</v>
      </c>
      <c r="O14" s="2" t="str">
        <f>'Definición técnica de imagenes'!A22</f>
        <v>F6</v>
      </c>
    </row>
    <row r="15" spans="1:16" s="11" customFormat="1" ht="27" x14ac:dyDescent="0.25">
      <c r="A15" s="12" t="str">
        <f t="shared" si="3"/>
        <v>IMG06</v>
      </c>
      <c r="B15" s="62" t="s">
        <v>190</v>
      </c>
      <c r="C15" s="20" t="str">
        <f t="shared" si="0"/>
        <v>Recurso F7</v>
      </c>
      <c r="D15" s="63" t="s">
        <v>190</v>
      </c>
      <c r="E15" s="63" t="s">
        <v>155</v>
      </c>
      <c r="F15" s="13" t="str">
        <f t="shared" ca="1" si="4"/>
        <v>CN_07_06_REC_120_IMG06n.jpg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CN_07_06_REC_120_IMG06a.jpg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4" t="s">
        <v>193</v>
      </c>
      <c r="O15" s="2" t="str">
        <f>'Definición técnica de imagenes'!A24</f>
        <v>F6B</v>
      </c>
    </row>
    <row r="16" spans="1:16" s="11" customFormat="1" ht="27" x14ac:dyDescent="0.25">
      <c r="A16" s="12" t="str">
        <f t="shared" si="3"/>
        <v>IMG07</v>
      </c>
      <c r="B16" s="62">
        <v>388915</v>
      </c>
      <c r="C16" s="20" t="str">
        <f t="shared" si="0"/>
        <v>Recurso F7</v>
      </c>
      <c r="D16" s="63" t="s">
        <v>192</v>
      </c>
      <c r="E16" s="63" t="s">
        <v>155</v>
      </c>
      <c r="F16" s="13" t="str">
        <f t="shared" ca="1" si="4"/>
        <v>CN_07_06_REC_120_IMG07n.jpg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CN_07_06_REC_120_IMG07a.jpg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4" t="s">
        <v>193</v>
      </c>
      <c r="O16" s="2" t="str">
        <f>'Definición técnica de imagenes'!A25</f>
        <v>F7</v>
      </c>
    </row>
    <row r="17" spans="1:15" s="11" customFormat="1" ht="27" x14ac:dyDescent="0.25">
      <c r="A17" s="12" t="str">
        <f t="shared" si="3"/>
        <v>IMG08</v>
      </c>
      <c r="B17" s="62" t="s">
        <v>190</v>
      </c>
      <c r="C17" s="20" t="str">
        <f t="shared" si="0"/>
        <v>Recurso F7</v>
      </c>
      <c r="D17" s="63" t="s">
        <v>190</v>
      </c>
      <c r="E17" s="63" t="s">
        <v>155</v>
      </c>
      <c r="F17" s="13" t="str">
        <f t="shared" ca="1" si="4"/>
        <v>CN_07_06_REC_120_IMG08n.jpg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CN_07_06_REC_120_IMG08a.jpg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4" t="s">
        <v>193</v>
      </c>
      <c r="O17" s="2" t="str">
        <f>'Definición técnica de imagenes'!A27</f>
        <v>F7B</v>
      </c>
    </row>
    <row r="18" spans="1:15" s="11" customFormat="1" ht="27" x14ac:dyDescent="0.25">
      <c r="A18" s="12" t="str">
        <f t="shared" si="3"/>
        <v>IMG09</v>
      </c>
      <c r="B18" s="62">
        <v>156335627</v>
      </c>
      <c r="C18" s="20" t="str">
        <f t="shared" si="0"/>
        <v>Recurso F7</v>
      </c>
      <c r="D18" s="63" t="s">
        <v>192</v>
      </c>
      <c r="E18" s="63" t="s">
        <v>155</v>
      </c>
      <c r="F18" s="13" t="str">
        <f t="shared" ca="1" si="4"/>
        <v>CN_07_06_REC_120_IMG09n.jpg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CN_07_06_REC_120_IMG09a.jpg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4" t="s">
        <v>193</v>
      </c>
      <c r="O18" s="2" t="str">
        <f>'Definición técnica de imagenes'!A30</f>
        <v>F8</v>
      </c>
    </row>
    <row r="19" spans="1:15" s="11" customFormat="1" ht="27" x14ac:dyDescent="0.25">
      <c r="A19" s="12" t="str">
        <f t="shared" ref="A19:A50" si="6">IF(OR(B19&lt;&gt;"",J19&lt;&gt;""),CONCATENATE(LEFT(A18,3),IF(MID(A18,4,2)+1&lt;10,CONCATENATE("0",MID(A18,4,2)+1),MID(A18,4,2)+1)),"")</f>
        <v>IMG10</v>
      </c>
      <c r="B19" s="62">
        <v>23385253</v>
      </c>
      <c r="C19" s="20" t="str">
        <f t="shared" si="0"/>
        <v>Recurso F7</v>
      </c>
      <c r="D19" s="63" t="s">
        <v>192</v>
      </c>
      <c r="E19" s="63" t="s">
        <v>155</v>
      </c>
      <c r="F19" s="13" t="str">
        <f t="shared" ca="1" si="4"/>
        <v>CN_07_06_REC_120_IMG10n.jpg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CN_07_06_REC_120_IMG10a.jpg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4" t="s">
        <v>193</v>
      </c>
      <c r="O19" s="2" t="str">
        <f>'Definición técnica de imagenes'!A31</f>
        <v>F10</v>
      </c>
    </row>
    <row r="20" spans="1:15" s="11" customFormat="1" ht="27" x14ac:dyDescent="0.25">
      <c r="A20" s="12" t="str">
        <f t="shared" si="6"/>
        <v>IMG11</v>
      </c>
      <c r="B20" s="62" t="s">
        <v>190</v>
      </c>
      <c r="C20" s="20" t="str">
        <f t="shared" si="0"/>
        <v>Recurso F7</v>
      </c>
      <c r="D20" s="63" t="s">
        <v>190</v>
      </c>
      <c r="E20" s="63" t="s">
        <v>150</v>
      </c>
      <c r="F20" s="13" t="str">
        <f t="shared" ca="1" si="4"/>
        <v>CN_07_06_REC_120_IMG11.jpg</v>
      </c>
      <c r="G20" s="13" t="str">
        <f ca="1">IF($F20&lt;&gt;"",IF($G$4="Recurso",VLOOKUP($E20,OFFSET('Definición técnica de imagenes'!$A$1,MATCH($G$5,'Definición técnica de imagenes'!$A$1:$A$104,0)-1,1,COUNTIF('Definición técnica de imagenes'!$A$3:$A$102,$G$5),5),5,FALSE),'Definición técnica de imagenes'!$F$16),"")</f>
        <v>350 x 230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4" t="s">
        <v>193</v>
      </c>
      <c r="O20" s="2" t="str">
        <f>'Definición técnica de imagenes'!A32</f>
        <v>F10B</v>
      </c>
    </row>
    <row r="21" spans="1:15" s="11" customFormat="1" ht="27" x14ac:dyDescent="0.25">
      <c r="A21" s="12" t="str">
        <f t="shared" si="6"/>
        <v>IMG12</v>
      </c>
      <c r="B21" s="62">
        <v>191813522</v>
      </c>
      <c r="C21" s="20" t="str">
        <f t="shared" si="0"/>
        <v>Recurso F7</v>
      </c>
      <c r="D21" s="63" t="s">
        <v>192</v>
      </c>
      <c r="E21" s="63" t="s">
        <v>155</v>
      </c>
      <c r="F21" s="13" t="str">
        <f t="shared" ca="1" si="4"/>
        <v>CN_07_06_REC_120_IMG12n.jpg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CN_07_06_REC_120_IMG12a.jpg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4" t="s">
        <v>193</v>
      </c>
      <c r="O21" s="2" t="str">
        <f>'Definición técnica de imagenes'!A33</f>
        <v>F11</v>
      </c>
    </row>
    <row r="22" spans="1:15" s="11" customFormat="1" ht="27" x14ac:dyDescent="0.25">
      <c r="A22" s="12" t="str">
        <f t="shared" si="6"/>
        <v>IMG13</v>
      </c>
      <c r="B22" s="62">
        <v>6057028</v>
      </c>
      <c r="C22" s="20" t="str">
        <f t="shared" si="0"/>
        <v>Recurso F7</v>
      </c>
      <c r="D22" s="63" t="s">
        <v>192</v>
      </c>
      <c r="E22" s="63" t="s">
        <v>155</v>
      </c>
      <c r="F22" s="13" t="str">
        <f t="shared" ca="1" si="4"/>
        <v>CN_07_06_REC_120_IMG13n.jpg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CN_07_06_REC_120_IMG13a.jpg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c r="K22" s="64" t="s">
        <v>193</v>
      </c>
      <c r="O22" s="2" t="str">
        <f>'Definición técnica de imagenes'!A34</f>
        <v>F12</v>
      </c>
    </row>
    <row r="23" spans="1:15" s="11" customFormat="1" ht="27"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t="s">
        <v>193</v>
      </c>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8"/>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9"/>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1" t="s">
        <v>38</v>
      </c>
      <c r="B1" s="92"/>
      <c r="C1" s="92"/>
      <c r="D1" s="92"/>
      <c r="E1" s="92"/>
      <c r="F1" s="93"/>
    </row>
    <row r="2" spans="1:11" x14ac:dyDescent="0.25">
      <c r="A2" s="30" t="s">
        <v>42</v>
      </c>
      <c r="B2" s="31"/>
      <c r="C2" s="94" t="s">
        <v>13</v>
      </c>
      <c r="D2" s="95"/>
      <c r="E2" s="96"/>
      <c r="F2" s="32"/>
    </row>
    <row r="3" spans="1:11" ht="63" x14ac:dyDescent="0.25">
      <c r="A3" s="33" t="s">
        <v>43</v>
      </c>
      <c r="B3" s="31"/>
      <c r="C3" s="100" t="s">
        <v>14</v>
      </c>
      <c r="D3" s="101"/>
      <c r="E3" s="102"/>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3" t="str">
        <f>CONCATENATE(H21,"_",I21,"_",J21,"_CO")</f>
        <v>LE_07_04_CO</v>
      </c>
      <c r="E5" s="104"/>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9" t="str">
        <f>CONCATENATE("SolicitudGrafica_",D5,".xls")</f>
        <v>SolicitudGrafica_LE_07_04_CO.xls</v>
      </c>
      <c r="E7" s="89"/>
      <c r="F7" s="90"/>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1" t="s">
        <v>41</v>
      </c>
      <c r="B13" s="92"/>
      <c r="C13" s="92"/>
      <c r="D13" s="92"/>
      <c r="E13" s="92"/>
      <c r="F13" s="93"/>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4" t="s">
        <v>49</v>
      </c>
      <c r="D15" s="95"/>
      <c r="E15" s="95"/>
      <c r="F15" s="96"/>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7" t="str">
        <f>CONCATENATE(H21,"_",I21,"_",J21,"_",K45)</f>
        <v>LE_07_04_REC10</v>
      </c>
      <c r="E17" s="98"/>
      <c r="F17" s="99"/>
      <c r="J17" s="22">
        <v>14</v>
      </c>
      <c r="K17" s="22">
        <v>14</v>
      </c>
    </row>
    <row r="18" spans="1:11" ht="79.5" thickBot="1" x14ac:dyDescent="0.3">
      <c r="A18" s="33" t="s">
        <v>48</v>
      </c>
      <c r="B18" s="31"/>
      <c r="C18" s="59" t="s">
        <v>120</v>
      </c>
      <c r="D18" s="89" t="str">
        <f>CONCATENATE("SolicitudGrafica_",D17,".xls")</f>
        <v>SolicitudGrafica_LE_07_04_REC10.xls</v>
      </c>
      <c r="E18" s="89"/>
      <c r="F18" s="90"/>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6" t="s">
        <v>56</v>
      </c>
      <c r="B1" s="106" t="s">
        <v>149</v>
      </c>
      <c r="C1" s="106" t="s">
        <v>63</v>
      </c>
      <c r="D1" s="106" t="s">
        <v>64</v>
      </c>
      <c r="E1" s="106" t="s">
        <v>5</v>
      </c>
      <c r="F1" s="106" t="s">
        <v>65</v>
      </c>
      <c r="G1" s="106" t="s">
        <v>66</v>
      </c>
      <c r="H1" s="105" t="s">
        <v>68</v>
      </c>
      <c r="I1" s="105"/>
    </row>
    <row r="2" spans="1:10" x14ac:dyDescent="0.25">
      <c r="A2" s="106"/>
      <c r="B2" s="106"/>
      <c r="C2" s="106"/>
      <c r="D2" s="106"/>
      <c r="E2" s="106"/>
      <c r="F2" s="106"/>
      <c r="G2" s="106"/>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1"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5" customFormat="1" ht="14.65" customHeight="1" x14ac:dyDescent="0.25">
      <c r="A15" s="73" t="s">
        <v>96</v>
      </c>
      <c r="B15" s="73"/>
      <c r="C15" s="73" t="s">
        <v>97</v>
      </c>
      <c r="D15" s="74" t="s">
        <v>98</v>
      </c>
      <c r="E15" s="73" t="s">
        <v>93</v>
      </c>
      <c r="F15" s="73" t="s">
        <v>117</v>
      </c>
      <c r="G15" s="73"/>
      <c r="H15" s="74" t="s">
        <v>122</v>
      </c>
      <c r="I15" s="73"/>
      <c r="J15" s="75"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0"/>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0"/>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2015-09-05T17:32:26Z</dcterms:modified>
</cp:coreProperties>
</file>