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1" i="1" l="1"/>
  <c r="C22" i="1"/>
  <c r="C23" i="1"/>
  <c r="C24" i="1"/>
  <c r="C25" i="1"/>
  <c r="C26" i="1"/>
  <c r="C27" i="1"/>
  <c r="C28" i="1"/>
  <c r="A36"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A12"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10" i="1"/>
  <c r="F5" i="1"/>
  <c r="I21" i="2"/>
  <c r="K45" i="2"/>
  <c r="H21" i="2"/>
  <c r="J21" i="2"/>
  <c r="D17" i="2"/>
  <c r="D5" i="2"/>
  <c r="G10" i="1"/>
</calcChain>
</file>

<file path=xl/sharedStrings.xml><?xml version="1.0" encoding="utf-8"?>
<sst xmlns="http://schemas.openxmlformats.org/spreadsheetml/2006/main" count="298" uniqueCount="191">
  <si>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</si>
  <si>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</si>
  <si>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</si>
  <si>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</si>
  <si>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</si>
  <si>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</si>
  <si>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</si>
  <si>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</si>
  <si>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</si>
  <si>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</si>
  <si>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</si>
  <si>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</si>
  <si>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</si>
  <si>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</si>
  <si>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</si>
  <si>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</si>
  <si>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</si>
  <si>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</si>
  <si>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</si>
  <si>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</si>
  <si>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</si>
  <si>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</si>
  <si>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</si>
  <si>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</si>
  <si>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</si>
  <si>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</si>
  <si>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</si>
  <si>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</si>
  <si>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</si>
  <si>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</si>
  <si>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</si>
  <si>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</si>
  <si>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</si>
  <si>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</si>
  <si>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</si>
  <si>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</si>
  <si>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</si>
  <si>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</si>
  <si>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</si>
  <si>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</si>
  <si>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</si>
  <si>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</si>
  <si>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</si>
  <si>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</si>
  <si>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</si>
  <si>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</si>
  <si>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</si>
  <si>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</si>
  <si>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</si>
  <si>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</si>
  <si>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</si>
  <si>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</si>
  <si>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</si>
  <si>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</si>
  <si>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</si>
  <si>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</si>
  <si>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</si>
  <si>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</si>
  <si>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</si>
  <si>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</si>
  <si>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</si>
  <si>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</si>
  <si>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</si>
  <si>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</si>
  <si>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</si>
  <si>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</si>
  <si>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</si>
  <si>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</si>
  <si>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</si>
  <si>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</si>
  <si>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</si>
  <si>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</si>
  <si>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</si>
  <si>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</si>
  <si>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</si>
  <si>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</si>
  <si>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</si>
  <si>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</si>
  <si>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</si>
  <si>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</si>
  <si>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</si>
  <si>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</si>
  <si>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</si>
  <si>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</si>
  <si>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</si>
  <si>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</si>
  <si>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</si>
  <si>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</si>
  <si>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</si>
  <si>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</si>
  <si>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</si>
  <si>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</si>
  <si>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</si>
  <si>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</si>
  <si>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</si>
  <si>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</si>
  <si>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</si>
  <si>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</si>
  <si>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</si>
  <si>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</si>
  <si>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</si>
  <si>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</si>
  <si>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</si>
  <si>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</si>
  <si>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</si>
  <si>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</si>
  <si>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</si>
  <si>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</si>
  <si>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</si>
  <si>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</si>
  <si>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</si>
  <si>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</si>
  <si>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</si>
  <si>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</si>
  <si>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</si>
  <si>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</si>
  <si>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</si>
  <si>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</si>
  <si>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</si>
  <si>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</si>
  <si>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</si>
  <si>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</si>
  <si>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</si>
  <si>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</si>
  <si>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</si>
  <si>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</si>
  <si>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</si>
  <si>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</si>
  <si>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</si>
  <si>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</si>
  <si>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</si>
  <si>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</si>
  <si>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</si>
  <si>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</si>
  <si>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</si>
  <si>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</si>
  <si>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</si>
  <si>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</si>
  <si>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</si>
  <si>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</si>
  <si>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</si>
  <si>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</si>
  <si>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</si>
  <si>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</si>
  <si>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</si>
  <si>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Transformaciones de la materia</t>
  </si>
  <si>
    <t>Miguel Aljure</t>
  </si>
  <si>
    <t>Cuaderno de Estudio</t>
  </si>
  <si>
    <t>Fotografía</t>
  </si>
  <si>
    <t>Horizontal</t>
  </si>
  <si>
    <t>Niño mirando por microscopio</t>
  </si>
  <si>
    <t>IMG02</t>
  </si>
  <si>
    <t xml:space="preserve">Manos de un niño jugando con cauchos de diferentes colores. </t>
  </si>
  <si>
    <t xml:space="preserve">Manos de un niño haciendo figuras con plastilina.  </t>
  </si>
  <si>
    <t>IMG04</t>
  </si>
  <si>
    <t>IMG05</t>
  </si>
  <si>
    <t>IMG06</t>
  </si>
  <si>
    <t>IMG07</t>
  </si>
  <si>
    <t>IMG08</t>
  </si>
  <si>
    <t>IMG09</t>
  </si>
  <si>
    <t>IMG10</t>
  </si>
  <si>
    <t>IMG11</t>
  </si>
  <si>
    <t>IMG12</t>
  </si>
  <si>
    <t>IMG13</t>
  </si>
  <si>
    <t>IMG14</t>
  </si>
  <si>
    <t>IMG15</t>
  </si>
  <si>
    <t>IMG16</t>
  </si>
  <si>
    <t>IMG17</t>
  </si>
  <si>
    <t>IMG18</t>
  </si>
  <si>
    <t>IMG19</t>
  </si>
  <si>
    <t>Pista de carros de juguete mostrando un carro que se mueve por la pista</t>
  </si>
  <si>
    <t>Botella de vino junto a un racimo de uvas</t>
  </si>
  <si>
    <t>Manos rompiendo una hoja de papel</t>
  </si>
  <si>
    <t xml:space="preserve">http://profesores.aulaplaneta.com/Materias/VisorCuadernos/tabid/243/UnidadID/421/Default.aspx  </t>
  </si>
  <si>
    <t>Átomos de oxígeno, agua y oxígeno molecular</t>
  </si>
  <si>
    <t>Mujer cocinando</t>
  </si>
  <si>
    <t>Imagen de varios tipos de cereal</t>
  </si>
  <si>
    <t>Rebanadas de pan, una de ellas con mantequilla que un cuchillo le está poniendo</t>
  </si>
  <si>
    <t>Vasos con diferentes tipos de jugos, de diferentes colores</t>
  </si>
  <si>
    <t>Chorro de aceite de olivas que cae sobre una cuchara y a una ensalada</t>
  </si>
  <si>
    <t>Humo que sale de diferentes chimeneas de fábricas</t>
  </si>
  <si>
    <t>Una botella de gaseosa con su tapa saltando y mostrando el vapor que sale de ella</t>
  </si>
  <si>
    <t>Ilustración</t>
  </si>
  <si>
    <t>http://commons.wikimedia.org/wiki/File:Estados.svg</t>
  </si>
  <si>
    <t>Diagrama de cambios de fase de los estados de la materia</t>
  </si>
  <si>
    <t>Imagen con 3 estados de la materia</t>
  </si>
  <si>
    <t>Se debe pasar en la figura los textos en ingles al castellano: Fundamental States of matter cambia por Estados fundamentales de la materia; Solid por Sólido; Liquido por Líquido.</t>
  </si>
  <si>
    <t>Hielo seco cambiando de estado gaseoso a estado sólido</t>
  </si>
  <si>
    <t>Olla con agua hirviendo y que se muestra vapor de agua</t>
  </si>
  <si>
    <t>Trozo de hielo derritiéndose y que se vea el agua líquida</t>
  </si>
  <si>
    <t>CN_04_08_CO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</si>
</sst>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Arial"/>
      <family val="2"/>
    </font>
    <font>
      <sz val="12"/>
      <color rgb="FF000000"/>
      <name val="Arial"/>
      <family val="2"/>
    </font>
    <font>
      <sz val="11"/>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thin">
        <color auto="1"/>
      </right>
      <top style="medium">
        <color auto="1"/>
      </top>
      <bottom style="medium">
        <color auto="1"/>
      </bottom>
      <diagonal/>
    </border>
    <border>
      <left style="medium">
        <color indexed="64"/>
      </left>
      <right style="medium">
        <color indexed="64"/>
      </right>
      <top style="thin">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2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0" fillId="0" borderId="30" xfId="0" quotePrefix="1" applyBorder="1" applyAlignment="1">
      <alignment vertical="center" wrapText="1"/>
    </xf>
    <xf numFmtId="0" fontId="22" fillId="0" borderId="0" xfId="0" applyFont="1"/>
    <xf numFmtId="1" fontId="9" fillId="0" borderId="5" xfId="0" applyNumberFormat="1" applyFont="1" applyFill="1" applyBorder="1" applyAlignment="1">
      <alignment vertical="center" wrapText="1"/>
    </xf>
    <xf numFmtId="1" fontId="2" fillId="0" borderId="5" xfId="0" applyNumberFormat="1" applyFont="1" applyFill="1" applyBorder="1" applyAlignment="1">
      <alignment horizontal="center" vertical="center" wrapText="1"/>
    </xf>
    <xf numFmtId="0" fontId="6" fillId="0" borderId="5" xfId="0" applyFont="1" applyBorder="1" applyAlignment="1">
      <alignment horizontal="center" vertical="center" wrapText="1"/>
    </xf>
    <xf numFmtId="0" fontId="22" fillId="0" borderId="0" xfId="0" applyFont="1" applyAlignment="1">
      <alignment horizontal="right" vertical="center" wrapText="1"/>
    </xf>
    <xf numFmtId="0" fontId="6" fillId="0" borderId="5" xfId="0" applyFont="1" applyBorder="1" applyAlignment="1">
      <alignment horizontal="right" vertical="center" wrapText="1"/>
    </xf>
    <xf numFmtId="1" fontId="2" fillId="0" borderId="5" xfId="0" applyNumberFormat="1" applyFont="1" applyFill="1" applyBorder="1" applyAlignment="1">
      <alignment horizontal="right" vertical="center" wrapText="1"/>
    </xf>
    <xf numFmtId="0" fontId="22" fillId="0" borderId="5" xfId="0" applyFont="1" applyBorder="1" applyAlignment="1">
      <alignment vertical="center"/>
    </xf>
    <xf numFmtId="0" fontId="22" fillId="0" borderId="5" xfId="0" applyFont="1" applyBorder="1"/>
    <xf numFmtId="0" fontId="23" fillId="0" borderId="5" xfId="0" applyFont="1" applyBorder="1"/>
    <xf numFmtId="0" fontId="23" fillId="0" borderId="5" xfId="0" applyFont="1" applyBorder="1" applyAlignment="1">
      <alignment horizontal="right" vertical="center" wrapText="1"/>
    </xf>
    <xf numFmtId="0" fontId="22" fillId="0" borderId="5" xfId="0" applyFont="1" applyBorder="1" applyAlignment="1">
      <alignment horizontal="right" vertical="center" wrapText="1"/>
    </xf>
    <xf numFmtId="0" fontId="22" fillId="0" borderId="5" xfId="0" applyFont="1" applyBorder="1" applyAlignment="1">
      <alignment horizontal="right"/>
    </xf>
    <xf numFmtId="0" fontId="4" fillId="0" borderId="5" xfId="51" applyBorder="1"/>
    <xf numFmtId="0" fontId="24" fillId="0" borderId="5" xfId="0" applyFont="1" applyBorder="1"/>
    <xf numFmtId="0" fontId="3" fillId="5" borderId="35" xfId="0" applyFont="1" applyFill="1" applyBorder="1" applyAlignment="1">
      <alignment horizontal="center" vertical="center"/>
    </xf>
    <xf numFmtId="0" fontId="3" fillId="5" borderId="36" xfId="0" applyFont="1" applyFill="1" applyBorder="1" applyAlignment="1">
      <alignment horizontal="center" vertical="center"/>
    </xf>
    <xf numFmtId="0" fontId="3" fillId="5" borderId="37" xfId="0" applyFont="1" applyFill="1" applyBorder="1" applyAlignment="1">
      <alignment horizontal="center" vertical="center" wrapText="1"/>
    </xf>
    <xf numFmtId="0" fontId="23" fillId="0" borderId="5" xfId="0" applyFont="1" applyBorder="1" applyAlignment="1">
      <alignment horizontal="lef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0" borderId="26" xfId="0" applyNumberFormat="1" applyFont="1" applyBorder="1" applyAlignment="1">
      <alignment horizontal="center"/>
    </xf>
    <xf numFmtId="164" fontId="9" fillId="0" borderId="25" xfId="0" applyNumberFormat="1" applyFont="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profesores.aulaplaneta.com/Materias/VisorCuadernos/tabid/243/UnidadID/421/Default.aspx"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13" sqref="C13"/>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0"/>
      <c r="I1" s="50"/>
      <c r="J1" s="16"/>
      <c r="K1" s="16"/>
    </row>
    <row r="2" spans="1:16" ht="15.75" x14ac:dyDescent="0.25">
      <c r="A2" s="1"/>
      <c r="B2" s="3" t="s">
        <v>129</v>
      </c>
      <c r="C2" s="100" t="s">
        <v>22</v>
      </c>
      <c r="D2" s="101"/>
      <c r="F2" s="93" t="s">
        <v>0</v>
      </c>
      <c r="G2" s="94"/>
      <c r="H2" s="50"/>
      <c r="I2" s="50"/>
      <c r="J2" s="16"/>
    </row>
    <row r="3" spans="1:16" ht="15.75" x14ac:dyDescent="0.25">
      <c r="A3" s="1"/>
      <c r="B3" s="4" t="s">
        <v>8</v>
      </c>
      <c r="C3" s="102">
        <v>4</v>
      </c>
      <c r="D3" s="103"/>
      <c r="F3" s="95">
        <v>42084</v>
      </c>
      <c r="G3" s="96"/>
      <c r="H3" s="50"/>
      <c r="I3" s="50"/>
      <c r="J3" s="16"/>
    </row>
    <row r="4" spans="1:16" ht="16.5" x14ac:dyDescent="0.3">
      <c r="A4" s="1"/>
      <c r="B4" s="4" t="s">
        <v>54</v>
      </c>
      <c r="C4" s="102" t="s">
        <v>145</v>
      </c>
      <c r="D4" s="103"/>
      <c r="E4" s="5"/>
      <c r="F4" s="49" t="s">
        <v>55</v>
      </c>
      <c r="G4" s="48" t="s">
        <v>147</v>
      </c>
      <c r="H4" s="50"/>
      <c r="I4" s="50"/>
      <c r="J4" s="16"/>
      <c r="K4" s="16"/>
    </row>
    <row r="5" spans="1:16" ht="16.5" thickBot="1" x14ac:dyDescent="0.3">
      <c r="A5" s="1"/>
      <c r="B5" s="6" t="s">
        <v>1</v>
      </c>
      <c r="C5" s="104" t="s">
        <v>146</v>
      </c>
      <c r="D5" s="105"/>
      <c r="E5" s="5"/>
      <c r="F5" s="47" t="str">
        <f>IF(G4="Recurso","Motor del recurso","")</f>
        <v/>
      </c>
      <c r="G5" s="47"/>
      <c r="H5" s="50"/>
      <c r="I5" s="71"/>
      <c r="J5" s="16"/>
      <c r="K5" s="16"/>
    </row>
    <row r="6" spans="1:16" ht="16.5" thickBot="1" x14ac:dyDescent="0.3">
      <c r="A6" s="1"/>
      <c r="B6" s="1"/>
      <c r="C6" s="1"/>
      <c r="D6" s="1"/>
      <c r="E6" s="7"/>
      <c r="F6" s="1"/>
      <c r="G6" s="1"/>
      <c r="H6" s="50"/>
      <c r="I6" s="50"/>
      <c r="J6" s="16"/>
      <c r="K6" s="16"/>
    </row>
    <row r="7" spans="1:16" ht="15" customHeight="1" x14ac:dyDescent="0.25">
      <c r="A7" s="1"/>
      <c r="B7" s="34" t="s">
        <v>40</v>
      </c>
      <c r="C7" s="8" t="s">
        <v>190</v>
      </c>
      <c r="D7" s="33" t="s">
        <v>39</v>
      </c>
      <c r="F7" s="1"/>
      <c r="G7" s="1"/>
      <c r="H7" s="1"/>
      <c r="I7" s="1"/>
      <c r="J7" s="16"/>
      <c r="K7" s="16"/>
    </row>
    <row r="8" spans="1:16" s="9" customFormat="1" ht="16.5" thickBot="1" x14ac:dyDescent="0.3">
      <c r="A8" s="10"/>
      <c r="B8" s="10"/>
      <c r="C8" s="10"/>
      <c r="D8" s="11"/>
      <c r="E8" s="11"/>
      <c r="F8" s="97" t="s">
        <v>62</v>
      </c>
      <c r="G8" s="98"/>
      <c r="H8" s="98"/>
      <c r="I8" s="99"/>
      <c r="J8" s="18"/>
      <c r="K8" s="12"/>
      <c r="L8" s="2"/>
      <c r="M8" s="2"/>
      <c r="N8" s="2"/>
      <c r="O8" s="2"/>
      <c r="P8" s="2"/>
    </row>
    <row r="9" spans="1:16" ht="26.25" thickBot="1" x14ac:dyDescent="0.3">
      <c r="A9" s="89" t="s">
        <v>2</v>
      </c>
      <c r="B9" s="91" t="s">
        <v>9</v>
      </c>
      <c r="C9" s="90" t="s">
        <v>3</v>
      </c>
      <c r="D9" s="24" t="s">
        <v>4</v>
      </c>
      <c r="E9" s="24" t="s">
        <v>5</v>
      </c>
      <c r="F9" s="70" t="s">
        <v>61</v>
      </c>
      <c r="G9" s="70" t="s">
        <v>59</v>
      </c>
      <c r="H9" s="70" t="s">
        <v>60</v>
      </c>
      <c r="I9" s="70" t="s">
        <v>121</v>
      </c>
      <c r="J9" s="25" t="s">
        <v>6</v>
      </c>
      <c r="K9" s="26" t="s">
        <v>7</v>
      </c>
    </row>
    <row r="10" spans="1:16" s="12" customFormat="1" ht="15.75" x14ac:dyDescent="0.25">
      <c r="A10" s="75" t="s">
        <v>142</v>
      </c>
      <c r="B10" s="78">
        <v>187824146</v>
      </c>
      <c r="C10" s="27" t="str">
        <f>IF(OR(B10&lt;&gt;"",J10&lt;&gt;""),IF($G$4="Recurso",CONCATENATE($G$4," ",$G$5),$G$4),"")</f>
        <v>Cuaderno de Estudio</v>
      </c>
      <c r="D10" s="14" t="s">
        <v>148</v>
      </c>
      <c r="E10" s="14" t="s">
        <v>149</v>
      </c>
      <c r="F10" s="14" t="str">
        <f>IF(OR(B10&lt;&gt;"",J10&lt;&gt;""),CONCATENATE($C$7,"_",$A10,IF($G$4="Cuaderno de Estudio","_small",CONCATENATE(IF(I10="","","n"),IF(LEFT($G$5,1)="F",".jpg",".png")))),"")</f>
        <v>CN_04_08_CO_IMG01_small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CN_04_08_CO_IMG01_zoom</v>
      </c>
      <c r="I10" s="14" t="str">
        <f>IF(OR(B10&lt;&gt;"",J10&lt;&gt;""),IF($G$4="Recurso",IF(LEFT($G$5,1)="M",IF(VLOOKUP($G$5,'Definición técnica de imagenes'!$A$3:$G$17,6,FALSE)=0,"",VLOOKUP($G$5,'Definición técnica de imagenes'!$A$3:$G$17,6,FALSE)),IF($G$5="F1","","")),'Definición técnica de imagenes'!$F$16),"")</f>
        <v>800 x 600 px</v>
      </c>
      <c r="J10" s="74" t="s">
        <v>150</v>
      </c>
      <c r="K10" s="19"/>
    </row>
    <row r="11" spans="1:16" s="12" customFormat="1" ht="13.9" customHeight="1" x14ac:dyDescent="0.25">
      <c r="A11" s="75" t="s">
        <v>151</v>
      </c>
      <c r="B11" s="84">
        <v>167076389</v>
      </c>
      <c r="C11" s="27" t="str">
        <f t="shared" ref="C11:C28" si="0">IF(OR(B11&lt;&gt;"",J11&lt;&gt;""),IF($G$4="Recurso",CONCATENATE($G$4," ",$G$5),$G$4),"")</f>
        <v>Cuaderno de Estudio</v>
      </c>
      <c r="D11" s="14" t="s">
        <v>148</v>
      </c>
      <c r="E11" s="14" t="s">
        <v>149</v>
      </c>
      <c r="F11" s="14" t="str">
        <f t="shared" ref="F11:F74" si="1">IF(OR(B11&lt;&gt;"",J11&lt;&gt;""),CONCATENATE($C$7,"_",$A11,IF($G$4="Cuaderno de Estudio","_small",CONCATENATE(IF(I11="","","n"),IF(LEFT($G$5,1)="F",".jpg",".png")))),"")</f>
        <v>CN_04_08_CO_IMG02_small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CN_04_08_CO_IMG02_zoom</v>
      </c>
      <c r="I11" s="14" t="str">
        <f>IF(OR(B11&lt;&gt;"",J11&lt;&gt;""),IF($G$4="Recurso",IF(LEFT($G$5,1)="M",IF(VLOOKUP($G$5,'Definición técnica de imagenes'!$A$3:$G$17,6,FALSE)=0,"",VLOOKUP($G$5,'Definición técnica de imagenes'!$A$3:$G$17,6,FALSE)),IF($G$5="F1","","")),'Definición técnica de imagenes'!$F$16),"")</f>
        <v>800 x 600 px</v>
      </c>
      <c r="J11" s="83" t="s">
        <v>152</v>
      </c>
      <c r="K11" s="15"/>
    </row>
    <row r="12" spans="1:16" s="12" customFormat="1" ht="15.75" x14ac:dyDescent="0.25">
      <c r="A12" s="13" t="str">
        <f t="shared" ref="A12:A36" si="3">IF(OR(B12&lt;&gt;"",J12&lt;&gt;""),CONCATENATE(LEFT(A11,3),IF(MID(A11,4,2)+1&lt;10,CONCATENATE("0",MID(A11,4,2)+1))),"")</f>
        <v>IMG03</v>
      </c>
      <c r="B12" s="84">
        <v>165539555</v>
      </c>
      <c r="C12" s="27" t="str">
        <f t="shared" si="0"/>
        <v>Cuaderno de Estudio</v>
      </c>
      <c r="D12" s="14" t="s">
        <v>148</v>
      </c>
      <c r="E12" s="14" t="s">
        <v>149</v>
      </c>
      <c r="F12" s="14" t="str">
        <f t="shared" si="1"/>
        <v>CN_04_08_CO_IMG03_small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CN_04_08_CO_IMG03_zoom</v>
      </c>
      <c r="I12" s="14" t="str">
        <f>IF(OR(B12&lt;&gt;"",J12&lt;&gt;""),IF($G$4="Recurso",IF(LEFT($G$5,1)="M",IF(VLOOKUP($G$5,'Definición técnica de imagenes'!$A$3:$G$17,6,FALSE)=0,"",VLOOKUP($G$5,'Definición técnica de imagenes'!$A$3:$G$17,6,FALSE)),IF($G$5="F1","","")),'Definición técnica de imagenes'!$F$16),"")</f>
        <v>800 x 600 px</v>
      </c>
      <c r="J12" s="83" t="s">
        <v>153</v>
      </c>
      <c r="K12" s="19"/>
    </row>
    <row r="13" spans="1:16" s="12" customFormat="1" ht="15.75" x14ac:dyDescent="0.25">
      <c r="A13" s="75" t="s">
        <v>154</v>
      </c>
      <c r="B13" s="84">
        <v>171070343</v>
      </c>
      <c r="C13" s="27" t="str">
        <f t="shared" si="0"/>
        <v>Cuaderno de Estudio</v>
      </c>
      <c r="D13" s="14" t="s">
        <v>148</v>
      </c>
      <c r="E13" s="14" t="s">
        <v>149</v>
      </c>
      <c r="F13" s="14" t="str">
        <f t="shared" si="1"/>
        <v>CN_04_08_CO_IMG04_small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CN_04_08_CO_IMG04_zoom</v>
      </c>
      <c r="I13" s="14" t="str">
        <f>IF(OR(B13&lt;&gt;"",J13&lt;&gt;""),IF($G$4="Recurso",IF(LEFT($G$5,1)="M",IF(VLOOKUP($G$5,'Definición técnica de imagenes'!$A$3:$G$17,6,FALSE)=0,"",VLOOKUP($G$5,'Definición técnica de imagenes'!$A$3:$G$17,6,FALSE)),IF($G$5="F1","","")),'Definición técnica de imagenes'!$F$16),"")</f>
        <v>800 x 600 px</v>
      </c>
      <c r="J13" s="83" t="s">
        <v>170</v>
      </c>
      <c r="K13" s="19"/>
    </row>
    <row r="14" spans="1:16" s="12" customFormat="1" ht="15.75" x14ac:dyDescent="0.25">
      <c r="A14" s="75" t="s">
        <v>155</v>
      </c>
      <c r="B14" s="85">
        <v>234627862</v>
      </c>
      <c r="C14" s="27" t="str">
        <f t="shared" si="0"/>
        <v>Cuaderno de Estudio</v>
      </c>
      <c r="D14" s="14" t="s">
        <v>148</v>
      </c>
      <c r="E14" s="14" t="s">
        <v>149</v>
      </c>
      <c r="F14" s="14" t="str">
        <f t="shared" si="1"/>
        <v>CN_04_08_CO_IMG05_small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CN_04_08_CO_IMG05_zoom</v>
      </c>
      <c r="I14" s="14" t="str">
        <f>IF(OR(B14&lt;&gt;"",J14&lt;&gt;""),IF($G$4="Recurso",IF(LEFT($G$5,1)="M",IF(VLOOKUP($G$5,'Definición técnica de imagenes'!$A$3:$G$17,6,FALSE)=0,"",VLOOKUP($G$5,'Definición técnica de imagenes'!$A$3:$G$17,6,FALSE)),IF($G$5="F1","","")),'Definición técnica de imagenes'!$F$16),"")</f>
        <v>800 x 600 px</v>
      </c>
      <c r="J14" s="83" t="s">
        <v>171</v>
      </c>
      <c r="K14" s="19"/>
    </row>
    <row r="15" spans="1:16" s="12" customFormat="1" ht="15.75" x14ac:dyDescent="0.25">
      <c r="A15" s="75" t="s">
        <v>156</v>
      </c>
      <c r="B15" s="86">
        <v>166632341</v>
      </c>
      <c r="C15" s="27" t="str">
        <f t="shared" si="0"/>
        <v>Cuaderno de Estudio</v>
      </c>
      <c r="D15" s="14" t="s">
        <v>148</v>
      </c>
      <c r="E15" s="14" t="s">
        <v>149</v>
      </c>
      <c r="F15" s="14" t="str">
        <f t="shared" si="1"/>
        <v>CN_04_08_CO_IMG06_small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CN_04_08_CO_IMG06_zoom</v>
      </c>
      <c r="I15" s="14" t="str">
        <f>IF(OR(B15&lt;&gt;"",J15&lt;&gt;""),IF($G$4="Recurso",IF(LEFT($G$5,1)="M",IF(VLOOKUP($G$5,'Definición técnica de imagenes'!$A$3:$G$17,6,FALSE)=0,"",VLOOKUP($G$5,'Definición técnica de imagenes'!$A$3:$G$17,6,FALSE)),IF($G$5="F1","","")),'Definición técnica de imagenes'!$F$16),"")</f>
        <v>800 x 600 px</v>
      </c>
      <c r="J15" s="83" t="s">
        <v>172</v>
      </c>
      <c r="K15" s="21"/>
    </row>
    <row r="16" spans="1:16" s="12" customFormat="1" ht="16.5" x14ac:dyDescent="0.3">
      <c r="A16" s="75" t="s">
        <v>157</v>
      </c>
      <c r="B16" s="87" t="s">
        <v>173</v>
      </c>
      <c r="C16" s="27" t="str">
        <f t="shared" si="0"/>
        <v>Cuaderno de Estudio</v>
      </c>
      <c r="D16" s="14" t="s">
        <v>148</v>
      </c>
      <c r="E16" s="14" t="s">
        <v>149</v>
      </c>
      <c r="F16" s="14" t="str">
        <f t="shared" si="1"/>
        <v>CN_04_08_CO_IMG07_small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CN_04_08_CO_IMG07_zoom</v>
      </c>
      <c r="I16" s="14" t="str">
        <f>IF(OR(B16&lt;&gt;"",J16&lt;&gt;""),IF($G$4="Recurso",IF(LEFT($G$5,1)="M",IF(VLOOKUP($G$5,'Definición técnica de imagenes'!$A$3:$G$17,6,FALSE)=0,"",VLOOKUP($G$5,'Definición técnica de imagenes'!$A$3:$G$17,6,FALSE)),IF($G$5="F1","","")),'Definición técnica de imagenes'!$F$16),"")</f>
        <v>800 x 600 px</v>
      </c>
      <c r="J16" s="83" t="s">
        <v>174</v>
      </c>
      <c r="K16" s="31"/>
    </row>
    <row r="17" spans="1:11" s="12" customFormat="1" ht="15.75" x14ac:dyDescent="0.25">
      <c r="A17" s="75" t="s">
        <v>158</v>
      </c>
      <c r="B17" s="83">
        <v>141377155</v>
      </c>
      <c r="C17" s="27" t="str">
        <f t="shared" si="0"/>
        <v>Cuaderno de Estudio</v>
      </c>
      <c r="D17" s="14" t="s">
        <v>148</v>
      </c>
      <c r="E17" s="14" t="s">
        <v>149</v>
      </c>
      <c r="F17" s="14" t="str">
        <f t="shared" si="1"/>
        <v>CN_04_08_CO_IMG08_small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CN_04_08_CO_IMG08_zoom</v>
      </c>
      <c r="I17" s="14" t="str">
        <f>IF(OR(B17&lt;&gt;"",J17&lt;&gt;""),IF($G$4="Recurso",IF(LEFT($G$5,1)="M",IF(VLOOKUP($G$5,'Definición técnica de imagenes'!$A$3:$G$17,6,FALSE)=0,"",VLOOKUP($G$5,'Definición técnica de imagenes'!$A$3:$G$17,6,FALSE)),IF($G$5="F1","","")),'Definición técnica de imagenes'!$F$16),"")</f>
        <v>800 x 600 px</v>
      </c>
      <c r="J17" s="83" t="s">
        <v>175</v>
      </c>
      <c r="K17" s="21"/>
    </row>
    <row r="18" spans="1:11" s="12" customFormat="1" ht="15.75" x14ac:dyDescent="0.25">
      <c r="A18" s="75" t="s">
        <v>159</v>
      </c>
      <c r="B18" s="83">
        <v>227784439</v>
      </c>
      <c r="C18" s="27" t="str">
        <f t="shared" si="0"/>
        <v>Cuaderno de Estudio</v>
      </c>
      <c r="D18" s="14" t="s">
        <v>148</v>
      </c>
      <c r="E18" s="14" t="s">
        <v>149</v>
      </c>
      <c r="F18" s="14" t="str">
        <f t="shared" si="1"/>
        <v>CN_04_08_CO_IMG09_small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CN_04_08_CO_IMG09_zoom</v>
      </c>
      <c r="I18" s="14" t="str">
        <f>IF(OR(B18&lt;&gt;"",J18&lt;&gt;""),IF($G$4="Recurso",IF(LEFT($G$5,1)="M",IF(VLOOKUP($G$5,'Definición técnica de imagenes'!$A$3:$G$17,6,FALSE)=0,"",VLOOKUP($G$5,'Definición técnica de imagenes'!$A$3:$G$17,6,FALSE)),IF($G$5="F1","","")),'Definición técnica de imagenes'!$F$16),"")</f>
        <v>800 x 600 px</v>
      </c>
      <c r="J18" s="83" t="s">
        <v>176</v>
      </c>
      <c r="K18" s="21"/>
    </row>
    <row r="19" spans="1:11" s="12" customFormat="1" ht="45" x14ac:dyDescent="0.3">
      <c r="A19" s="75" t="s">
        <v>160</v>
      </c>
      <c r="B19" s="83">
        <v>199545764</v>
      </c>
      <c r="C19" s="27" t="str">
        <f t="shared" si="0"/>
        <v>Cuaderno de Estudio</v>
      </c>
      <c r="D19" s="14" t="s">
        <v>148</v>
      </c>
      <c r="E19" s="14" t="s">
        <v>149</v>
      </c>
      <c r="F19" s="14" t="str">
        <f t="shared" si="1"/>
        <v>CN_04_08_CO_IMG10_small</v>
      </c>
      <c r="G19" s="14" t="str">
        <f>IF(F19&lt;&gt;"",IF($G$4="Recurso",IF(LEFT($G$5,1)="M",VLOOKUP($G$5,'Definición técnica de imagenes'!$A$3:$G$17,5,FALSE),IF($G$5="F1",'Definición técnica de imagenes'!$E$15,'Definición técnica de imagenes'!$F$13)),'Definición técnica de imagenes'!$E$16),"")</f>
        <v>526 x 370 px</v>
      </c>
      <c r="H19" s="14" t="str">
        <f t="shared" si="2"/>
        <v>CN_04_08_CO_IMG10_zoom</v>
      </c>
      <c r="I19" s="14" t="str">
        <f>IF(OR(B19&lt;&gt;"",J19&lt;&gt;""),IF($G$4="Recurso",IF(LEFT($G$5,1)="M",IF(VLOOKUP($G$5,'Definición técnica de imagenes'!$A$3:$G$17,6,FALSE)=0,"",VLOOKUP($G$5,'Definición técnica de imagenes'!$A$3:$G$17,6,FALSE)),IF($G$5="F1","","")),'Definición técnica de imagenes'!$F$16),"")</f>
        <v>800 x 600 px</v>
      </c>
      <c r="J19" s="92" t="s">
        <v>177</v>
      </c>
      <c r="K19" s="31"/>
    </row>
    <row r="20" spans="1:11" s="12" customFormat="1" ht="15.75" x14ac:dyDescent="0.25">
      <c r="A20" s="75" t="s">
        <v>161</v>
      </c>
      <c r="B20" s="83">
        <v>73012603</v>
      </c>
      <c r="C20" s="27" t="str">
        <f t="shared" si="0"/>
        <v>Cuaderno de Estudio</v>
      </c>
      <c r="D20" s="14" t="s">
        <v>148</v>
      </c>
      <c r="E20" s="14" t="s">
        <v>149</v>
      </c>
      <c r="F20" s="14" t="str">
        <f t="shared" si="1"/>
        <v>CN_04_08_CO_IMG11_small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CN_04_08_CO_IMG11_zoom</v>
      </c>
      <c r="I20" s="14" t="str">
        <f>IF(OR(B20&lt;&gt;"",J20&lt;&gt;""),IF($G$4="Recurso",IF(LEFT($G$5,1)="M",IF(VLOOKUP($G$5,'Definición técnica de imagenes'!$A$3:$G$17,6,FALSE)=0,"",VLOOKUP($G$5,'Definición técnica de imagenes'!$A$3:$G$17,6,FALSE)),IF($G$5="F1","","")),'Definición técnica de imagenes'!$F$16),"")</f>
        <v>800 x 600 px</v>
      </c>
      <c r="J20" s="83" t="s">
        <v>178</v>
      </c>
      <c r="K20" s="21"/>
    </row>
    <row r="21" spans="1:11" s="12" customFormat="1" ht="30" x14ac:dyDescent="0.25">
      <c r="A21" s="75" t="s">
        <v>162</v>
      </c>
      <c r="B21" s="83">
        <v>23381182</v>
      </c>
      <c r="C21" s="27" t="str">
        <f t="shared" si="0"/>
        <v>Cuaderno de Estudio</v>
      </c>
      <c r="D21" s="14" t="s">
        <v>148</v>
      </c>
      <c r="E21" s="14" t="s">
        <v>149</v>
      </c>
      <c r="F21" s="14" t="str">
        <f t="shared" si="1"/>
        <v>CN_04_08_CO_IMG12_small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CN_04_08_CO_IMG12_zoom</v>
      </c>
      <c r="I21" s="14" t="str">
        <f>IF(OR(B21&lt;&gt;"",J21&lt;&gt;""),IF($G$4="Recurso",IF(LEFT($G$5,1)="M",IF(VLOOKUP($G$5,'Definición técnica de imagenes'!$A$3:$G$17,6,FALSE)=0,"",VLOOKUP($G$5,'Definición técnica de imagenes'!$A$3:$G$17,6,FALSE)),IF($G$5="F1","","")),'Definición técnica de imagenes'!$F$16),"")</f>
        <v>800 x 600 px</v>
      </c>
      <c r="J21" s="92" t="s">
        <v>179</v>
      </c>
      <c r="K21" s="21"/>
    </row>
    <row r="22" spans="1:11" s="12" customFormat="1" ht="15.75" x14ac:dyDescent="0.25">
      <c r="A22" s="75" t="s">
        <v>163</v>
      </c>
      <c r="B22" s="83">
        <v>162097454</v>
      </c>
      <c r="C22" s="27" t="str">
        <f t="shared" si="0"/>
        <v>Cuaderno de Estudio</v>
      </c>
      <c r="D22" s="14" t="s">
        <v>148</v>
      </c>
      <c r="E22" s="14" t="s">
        <v>149</v>
      </c>
      <c r="F22" s="14" t="str">
        <f t="shared" si="1"/>
        <v>CN_04_08_CO_IMG13_small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CN_04_08_CO_IMG13_zoom</v>
      </c>
      <c r="I22" s="14" t="str">
        <f>IF(OR(B22&lt;&gt;"",J22&lt;&gt;""),IF($G$4="Recurso",IF(LEFT($G$5,1)="M",IF(VLOOKUP($G$5,'Definición técnica de imagenes'!$A$3:$G$17,6,FALSE)=0,"",VLOOKUP($G$5,'Definición técnica de imagenes'!$A$3:$G$17,6,FALSE)),IF($G$5="F1","","")),'Definición técnica de imagenes'!$F$16),"")</f>
        <v>800 x 600 px</v>
      </c>
      <c r="J22" s="83" t="s">
        <v>180</v>
      </c>
      <c r="K22" s="20"/>
    </row>
    <row r="23" spans="1:11" s="12" customFormat="1" ht="15.75" x14ac:dyDescent="0.25">
      <c r="A23" s="75" t="s">
        <v>164</v>
      </c>
      <c r="B23" s="83">
        <v>168526487</v>
      </c>
      <c r="C23" s="27" t="str">
        <f t="shared" si="0"/>
        <v>Cuaderno de Estudio</v>
      </c>
      <c r="D23" s="14" t="s">
        <v>148</v>
      </c>
      <c r="E23" s="14" t="s">
        <v>149</v>
      </c>
      <c r="F23" s="14" t="str">
        <f t="shared" si="1"/>
        <v>CN_04_08_CO_IMG14_small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CN_04_08_CO_IMG14_zoom</v>
      </c>
      <c r="I23" s="14" t="str">
        <f>IF(OR(B23&lt;&gt;"",J23&lt;&gt;""),IF($G$4="Recurso",IF(LEFT($G$5,1)="M",IF(VLOOKUP($G$5,'Definición técnica de imagenes'!$A$3:$G$17,6,FALSE)=0,"",VLOOKUP($G$5,'Definición técnica de imagenes'!$A$3:$G$17,6,FALSE)),IF($G$5="F1","","")),'Definición técnica de imagenes'!$F$16),"")</f>
        <v>800 x 600 px</v>
      </c>
      <c r="J23" s="83" t="s">
        <v>181</v>
      </c>
      <c r="K23" s="19"/>
    </row>
    <row r="24" spans="1:11" s="12" customFormat="1" ht="15.75" x14ac:dyDescent="0.25">
      <c r="A24" s="75" t="s">
        <v>165</v>
      </c>
      <c r="B24" s="88">
        <v>152551175</v>
      </c>
      <c r="C24" s="27" t="str">
        <f t="shared" si="0"/>
        <v>Cuaderno de Estudio</v>
      </c>
      <c r="D24" s="14" t="s">
        <v>182</v>
      </c>
      <c r="E24" s="14" t="s">
        <v>149</v>
      </c>
      <c r="F24" s="14" t="str">
        <f t="shared" si="1"/>
        <v>CN_04_08_CO_IMG15_small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CN_04_08_CO_IMG15_zoom</v>
      </c>
      <c r="I24" s="14" t="str">
        <f>IF(OR(B24&lt;&gt;"",J24&lt;&gt;""),IF($G$4="Recurso",IF(LEFT($G$5,1)="M",IF(VLOOKUP($G$5,'Definición técnica de imagenes'!$A$3:$G$17,6,FALSE)=0,"",VLOOKUP($G$5,'Definición técnica de imagenes'!$A$3:$G$17,6,FALSE)),IF($G$5="F1","","")),'Definición técnica de imagenes'!$F$16),"")</f>
        <v>800 x 600 px</v>
      </c>
      <c r="J24" s="81" t="s">
        <v>185</v>
      </c>
      <c r="K24" s="82" t="s">
        <v>186</v>
      </c>
    </row>
    <row r="25" spans="1:11" s="12" customFormat="1" ht="15.75" x14ac:dyDescent="0.25">
      <c r="A25" s="75" t="s">
        <v>166</v>
      </c>
      <c r="B25" s="82" t="s">
        <v>183</v>
      </c>
      <c r="C25" s="27" t="str">
        <f t="shared" si="0"/>
        <v>Cuaderno de Estudio</v>
      </c>
      <c r="D25" s="14" t="s">
        <v>148</v>
      </c>
      <c r="E25" s="14" t="s">
        <v>149</v>
      </c>
      <c r="F25" s="14" t="str">
        <f t="shared" si="1"/>
        <v>CN_04_08_CO_IMG16_small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CN_04_08_CO_IMG16_zoom</v>
      </c>
      <c r="I25" s="14" t="str">
        <f>IF(OR(B25&lt;&gt;"",J25&lt;&gt;""),IF($G$4="Recurso",IF(LEFT($G$5,1)="M",IF(VLOOKUP($G$5,'Definición técnica de imagenes'!$A$3:$G$17,6,FALSE)=0,"",VLOOKUP($G$5,'Definición técnica de imagenes'!$A$3:$G$17,6,FALSE)),IF($G$5="F1","","")),'Definición técnica de imagenes'!$F$16),"")</f>
        <v>800 x 600 px</v>
      </c>
      <c r="J25" s="83" t="s">
        <v>184</v>
      </c>
      <c r="K25" s="19"/>
    </row>
    <row r="26" spans="1:11" s="12" customFormat="1" ht="15.75" x14ac:dyDescent="0.25">
      <c r="A26" s="75" t="s">
        <v>167</v>
      </c>
      <c r="B26" s="83">
        <v>158929787</v>
      </c>
      <c r="C26" s="27" t="str">
        <f t="shared" si="0"/>
        <v>Cuaderno de Estudio</v>
      </c>
      <c r="D26" s="14" t="s">
        <v>148</v>
      </c>
      <c r="E26" s="14" t="s">
        <v>149</v>
      </c>
      <c r="F26" s="14" t="str">
        <f t="shared" si="1"/>
        <v>CN_04_08_CO_IMG17_small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CN_04_08_CO_IMG17_zoom</v>
      </c>
      <c r="I26" s="14" t="str">
        <f>IF(OR(B26&lt;&gt;"",J26&lt;&gt;""),IF($G$4="Recurso",IF(LEFT($G$5,1)="M",IF(VLOOKUP($G$5,'Definición técnica de imagenes'!$A$3:$G$17,6,FALSE)=0,"",VLOOKUP($G$5,'Definición técnica de imagenes'!$A$3:$G$17,6,FALSE)),IF($G$5="F1","","")),'Definición técnica de imagenes'!$F$16),"")</f>
        <v>800 x 600 px</v>
      </c>
      <c r="J26" s="83" t="s">
        <v>187</v>
      </c>
      <c r="K26" s="19"/>
    </row>
    <row r="27" spans="1:11" s="12" customFormat="1" ht="15.75" x14ac:dyDescent="0.25">
      <c r="A27" s="75" t="s">
        <v>168</v>
      </c>
      <c r="B27" s="85">
        <v>144367237</v>
      </c>
      <c r="C27" s="27" t="str">
        <f t="shared" si="0"/>
        <v>Cuaderno de Estudio</v>
      </c>
      <c r="D27" s="14" t="s">
        <v>148</v>
      </c>
      <c r="E27" s="14" t="s">
        <v>149</v>
      </c>
      <c r="F27" s="14" t="str">
        <f t="shared" si="1"/>
        <v>CN_04_08_CO_IMG18_small</v>
      </c>
      <c r="G27" s="14" t="str">
        <f>IF(F27&lt;&gt;"",IF($G$4="Recurso",IF(LEFT($G$5,1)="M",VLOOKUP($G$5,'Definición técnica de imagenes'!$A$3:$G$17,5,FALSE),IF($G$5="F1",'Definición técnica de imagenes'!$E$15,'Definición técnica de imagenes'!$F$13)),'Definición técnica de imagenes'!$E$16),"")</f>
        <v>526 x 370 px</v>
      </c>
      <c r="H27" s="14" t="str">
        <f t="shared" si="2"/>
        <v>CN_04_08_CO_IMG18_zoom</v>
      </c>
      <c r="I27" s="14" t="str">
        <f>IF(OR(B27&lt;&gt;"",J27&lt;&gt;""),IF($G$4="Recurso",IF(LEFT($G$5,1)="M",IF(VLOOKUP($G$5,'Definición técnica de imagenes'!$A$3:$G$17,6,FALSE)=0,"",VLOOKUP($G$5,'Definición técnica de imagenes'!$A$3:$G$17,6,FALSE)),IF($G$5="F1","","")),'Definición técnica de imagenes'!$F$16),"")</f>
        <v>800 x 600 px</v>
      </c>
      <c r="J27" s="83" t="s">
        <v>188</v>
      </c>
      <c r="K27" s="19"/>
    </row>
    <row r="28" spans="1:11" s="12" customFormat="1" ht="15.75" x14ac:dyDescent="0.25">
      <c r="A28" s="75" t="s">
        <v>169</v>
      </c>
      <c r="B28" s="85">
        <v>216629227</v>
      </c>
      <c r="C28" s="27" t="str">
        <f t="shared" si="0"/>
        <v>Cuaderno de Estudio</v>
      </c>
      <c r="D28" s="14" t="s">
        <v>148</v>
      </c>
      <c r="E28" s="14" t="s">
        <v>149</v>
      </c>
      <c r="F28" s="14" t="str">
        <f t="shared" si="1"/>
        <v>CN_04_08_CO_IMG19_small</v>
      </c>
      <c r="G28" s="14" t="str">
        <f>IF(F28&lt;&gt;"",IF($G$4="Recurso",IF(LEFT($G$5,1)="M",VLOOKUP($G$5,'Definición técnica de imagenes'!$A$3:$G$17,5,FALSE),IF($G$5="F1",'Definición técnica de imagenes'!$E$15,'Definición técnica de imagenes'!$F$13)),'Definición técnica de imagenes'!$E$16),"")</f>
        <v>526 x 370 px</v>
      </c>
      <c r="H28" s="14" t="str">
        <f t="shared" si="2"/>
        <v>CN_04_08_CO_IMG19_zoom</v>
      </c>
      <c r="I28" s="14" t="str">
        <f>IF(OR(B28&lt;&gt;"",J28&lt;&gt;""),IF($G$4="Recurso",IF(LEFT($G$5,1)="M",IF(VLOOKUP($G$5,'Definición técnica de imagenes'!$A$3:$G$17,6,FALSE)=0,"",VLOOKUP($G$5,'Definición técnica de imagenes'!$A$3:$G$17,6,FALSE)),IF($G$5="F1","","")),'Definición técnica de imagenes'!$F$16),"")</f>
        <v>800 x 600 px</v>
      </c>
      <c r="J28" s="83" t="s">
        <v>189</v>
      </c>
      <c r="K28" s="19"/>
    </row>
    <row r="29" spans="1:11" s="12" customFormat="1" x14ac:dyDescent="0.25">
      <c r="A29" s="75"/>
      <c r="B29" s="79"/>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c r="B30" s="79"/>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75"/>
      <c r="B31" s="79"/>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75"/>
      <c r="B32" s="79"/>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79"/>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75"/>
      <c r="B34" s="79"/>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75"/>
      <c r="B35" s="80"/>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3"/>
        <v/>
      </c>
      <c r="B36" s="79"/>
      <c r="C36" s="29"/>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80"/>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77"/>
      <c r="C38" s="30"/>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76"/>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76"/>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76"/>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76"/>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76"/>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76"/>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76"/>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76"/>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76"/>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6" r:id="rId1" display="http://profesores.aulaplaneta.com/Materias/VisorCuadernos/tabid/243/UnidadID/421/Default.aspx"/>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2" customWidth="1"/>
    <col min="2" max="2" width="11" style="32"/>
    <col min="3" max="3" width="13.875" style="32" customWidth="1"/>
    <col min="4" max="4" width="11.375" style="32" customWidth="1"/>
    <col min="5" max="7" width="11" style="32"/>
    <col min="8" max="11" width="11" style="32" hidden="1" customWidth="1"/>
    <col min="12" max="16384" width="11" style="32"/>
  </cols>
  <sheetData>
    <row r="1" spans="1:11" ht="16.5" thickBot="1" x14ac:dyDescent="0.3">
      <c r="A1" s="108" t="s">
        <v>38</v>
      </c>
      <c r="B1" s="109"/>
      <c r="C1" s="109"/>
      <c r="D1" s="109"/>
      <c r="E1" s="109"/>
      <c r="F1" s="110"/>
    </row>
    <row r="2" spans="1:11" x14ac:dyDescent="0.25">
      <c r="A2" s="40" t="s">
        <v>42</v>
      </c>
      <c r="B2" s="41"/>
      <c r="C2" s="111" t="s">
        <v>13</v>
      </c>
      <c r="D2" s="112"/>
      <c r="E2" s="113"/>
      <c r="F2" s="42"/>
    </row>
    <row r="3" spans="1:11" ht="63" x14ac:dyDescent="0.25">
      <c r="A3" s="43" t="s">
        <v>43</v>
      </c>
      <c r="B3" s="41"/>
      <c r="C3" s="117" t="s">
        <v>14</v>
      </c>
      <c r="D3" s="118"/>
      <c r="E3" s="119"/>
      <c r="F3" s="42"/>
      <c r="H3" s="32" t="s">
        <v>18</v>
      </c>
      <c r="I3" s="32" t="s">
        <v>19</v>
      </c>
      <c r="J3" s="32" t="s">
        <v>20</v>
      </c>
      <c r="K3" s="32" t="s">
        <v>52</v>
      </c>
    </row>
    <row r="4" spans="1:11" ht="31.5" x14ac:dyDescent="0.25">
      <c r="A4" s="40" t="s">
        <v>44</v>
      </c>
      <c r="B4" s="41"/>
      <c r="C4" s="36" t="s">
        <v>15</v>
      </c>
      <c r="D4" s="35" t="s">
        <v>16</v>
      </c>
      <c r="E4" s="39" t="s">
        <v>17</v>
      </c>
      <c r="F4" s="42"/>
      <c r="H4" s="32" t="s">
        <v>21</v>
      </c>
      <c r="I4" s="32" t="s">
        <v>25</v>
      </c>
      <c r="J4" s="32">
        <v>1</v>
      </c>
      <c r="K4" s="32">
        <v>1</v>
      </c>
    </row>
    <row r="5" spans="1:11" ht="79.5" thickBot="1" x14ac:dyDescent="0.3">
      <c r="A5" s="43" t="s">
        <v>45</v>
      </c>
      <c r="B5" s="41"/>
      <c r="C5" s="38" t="s">
        <v>35</v>
      </c>
      <c r="D5" s="120" t="str">
        <f>CONCATENATE(H21,"_",I21,"_",J21,"_CO")</f>
        <v>LE_07_04_CO</v>
      </c>
      <c r="E5" s="121"/>
      <c r="F5" s="42"/>
      <c r="H5" s="32" t="s">
        <v>22</v>
      </c>
      <c r="I5" s="32" t="s">
        <v>26</v>
      </c>
      <c r="J5" s="32">
        <v>2</v>
      </c>
      <c r="K5" s="32">
        <v>2</v>
      </c>
    </row>
    <row r="6" spans="1:11" ht="32.25" thickBot="1" x14ac:dyDescent="0.3">
      <c r="A6" s="40" t="s">
        <v>10</v>
      </c>
      <c r="B6" s="41"/>
      <c r="C6" s="41"/>
      <c r="D6" s="41"/>
      <c r="E6" s="41"/>
      <c r="F6" s="42"/>
      <c r="H6" s="32" t="s">
        <v>23</v>
      </c>
      <c r="I6" s="32" t="s">
        <v>27</v>
      </c>
      <c r="J6" s="32">
        <v>3</v>
      </c>
      <c r="K6" s="32">
        <v>3</v>
      </c>
    </row>
    <row r="7" spans="1:11" ht="48" thickBot="1" x14ac:dyDescent="0.3">
      <c r="A7" s="43" t="s">
        <v>11</v>
      </c>
      <c r="B7" s="41"/>
      <c r="C7" s="72" t="s">
        <v>127</v>
      </c>
      <c r="D7" s="106" t="str">
        <f>CONCATENATE("SolicitudGrafica_",D5,".xls")</f>
        <v>SolicitudGrafica_LE_07_04_CO.xls</v>
      </c>
      <c r="E7" s="106"/>
      <c r="F7" s="107"/>
      <c r="H7" s="32" t="s">
        <v>24</v>
      </c>
      <c r="I7" s="32" t="s">
        <v>28</v>
      </c>
      <c r="J7" s="32">
        <v>4</v>
      </c>
      <c r="K7" s="32">
        <v>4</v>
      </c>
    </row>
    <row r="8" spans="1:11" ht="47.25" x14ac:dyDescent="0.25">
      <c r="A8" s="43" t="s">
        <v>53</v>
      </c>
      <c r="B8" s="41"/>
      <c r="C8" s="41"/>
      <c r="D8" s="41"/>
      <c r="E8" s="41"/>
      <c r="F8" s="42"/>
      <c r="I8" s="32" t="s">
        <v>29</v>
      </c>
      <c r="J8" s="32">
        <v>5</v>
      </c>
      <c r="K8" s="32">
        <v>5</v>
      </c>
    </row>
    <row r="9" spans="1:11" ht="47.25" x14ac:dyDescent="0.25">
      <c r="A9" s="43" t="s">
        <v>12</v>
      </c>
      <c r="B9" s="41"/>
      <c r="C9" s="41"/>
      <c r="D9" s="41"/>
      <c r="E9" s="41"/>
      <c r="F9" s="42"/>
      <c r="I9" s="32" t="s">
        <v>30</v>
      </c>
      <c r="J9" s="32">
        <v>6</v>
      </c>
      <c r="K9" s="32">
        <v>6</v>
      </c>
    </row>
    <row r="10" spans="1:11" ht="32.25" thickBot="1" x14ac:dyDescent="0.3">
      <c r="A10" s="44" t="s">
        <v>36</v>
      </c>
      <c r="B10" s="45"/>
      <c r="C10" s="45"/>
      <c r="D10" s="45"/>
      <c r="E10" s="45"/>
      <c r="F10" s="46"/>
      <c r="I10" s="32" t="s">
        <v>31</v>
      </c>
      <c r="J10" s="32">
        <v>7</v>
      </c>
      <c r="K10" s="32">
        <v>7</v>
      </c>
    </row>
    <row r="11" spans="1:11" x14ac:dyDescent="0.25">
      <c r="I11" s="32" t="s">
        <v>32</v>
      </c>
      <c r="J11" s="32">
        <v>8</v>
      </c>
      <c r="K11" s="32">
        <v>8</v>
      </c>
    </row>
    <row r="12" spans="1:11" ht="16.5" thickBot="1" x14ac:dyDescent="0.3">
      <c r="I12" s="32" t="s">
        <v>37</v>
      </c>
      <c r="J12" s="32">
        <v>9</v>
      </c>
      <c r="K12" s="32">
        <v>9</v>
      </c>
    </row>
    <row r="13" spans="1:11" x14ac:dyDescent="0.25">
      <c r="A13" s="108" t="s">
        <v>41</v>
      </c>
      <c r="B13" s="109"/>
      <c r="C13" s="109"/>
      <c r="D13" s="109"/>
      <c r="E13" s="109"/>
      <c r="F13" s="110"/>
      <c r="I13" s="32" t="s">
        <v>33</v>
      </c>
      <c r="J13" s="32">
        <v>10</v>
      </c>
      <c r="K13" s="32">
        <v>10</v>
      </c>
    </row>
    <row r="14" spans="1:11" ht="16.5" thickBot="1" x14ac:dyDescent="0.3">
      <c r="A14" s="43"/>
      <c r="B14" s="41"/>
      <c r="C14" s="41"/>
      <c r="D14" s="41"/>
      <c r="E14" s="41"/>
      <c r="F14" s="42"/>
      <c r="I14" s="32" t="s">
        <v>34</v>
      </c>
      <c r="J14" s="32">
        <v>11</v>
      </c>
      <c r="K14" s="32">
        <v>11</v>
      </c>
    </row>
    <row r="15" spans="1:11" x14ac:dyDescent="0.25">
      <c r="A15" s="40" t="s">
        <v>46</v>
      </c>
      <c r="B15" s="41"/>
      <c r="C15" s="111" t="s">
        <v>49</v>
      </c>
      <c r="D15" s="112"/>
      <c r="E15" s="112"/>
      <c r="F15" s="113"/>
      <c r="J15" s="32">
        <v>12</v>
      </c>
      <c r="K15" s="32">
        <v>12</v>
      </c>
    </row>
    <row r="16" spans="1:11" ht="67.150000000000006" customHeight="1" x14ac:dyDescent="0.25">
      <c r="A16" s="43" t="s">
        <v>47</v>
      </c>
      <c r="B16" s="41"/>
      <c r="C16" s="36" t="s">
        <v>15</v>
      </c>
      <c r="D16" s="35" t="s">
        <v>16</v>
      </c>
      <c r="E16" s="35" t="s">
        <v>17</v>
      </c>
      <c r="F16" s="37" t="s">
        <v>50</v>
      </c>
      <c r="J16" s="32">
        <v>13</v>
      </c>
      <c r="K16" s="32">
        <v>13</v>
      </c>
    </row>
    <row r="17" spans="1:11" ht="32.1" customHeight="1" thickBot="1" x14ac:dyDescent="0.3">
      <c r="A17" s="40" t="s">
        <v>44</v>
      </c>
      <c r="B17" s="41"/>
      <c r="C17" s="38" t="s">
        <v>35</v>
      </c>
      <c r="D17" s="114" t="str">
        <f>CONCATENATE(H21,"_",I21,"_",J21,"_",K45)</f>
        <v>LE_07_04_REC10</v>
      </c>
      <c r="E17" s="115"/>
      <c r="F17" s="116"/>
      <c r="J17" s="32">
        <v>14</v>
      </c>
      <c r="K17" s="32">
        <v>14</v>
      </c>
    </row>
    <row r="18" spans="1:11" ht="79.5" thickBot="1" x14ac:dyDescent="0.3">
      <c r="A18" s="43" t="s">
        <v>48</v>
      </c>
      <c r="B18" s="41"/>
      <c r="C18" s="72" t="s">
        <v>128</v>
      </c>
      <c r="D18" s="106" t="str">
        <f>CONCATENATE("SolicitudGrafica_",D17,".xls")</f>
        <v>SolicitudGrafica_LE_07_04_REC10.xls</v>
      </c>
      <c r="E18" s="106"/>
      <c r="F18" s="107"/>
      <c r="J18" s="32">
        <v>15</v>
      </c>
      <c r="K18" s="32">
        <v>15</v>
      </c>
    </row>
    <row r="19" spans="1:11" x14ac:dyDescent="0.25">
      <c r="A19" s="40" t="s">
        <v>10</v>
      </c>
      <c r="B19" s="41"/>
      <c r="C19" s="41"/>
      <c r="D19" s="41"/>
      <c r="E19" s="41"/>
      <c r="F19" s="42"/>
      <c r="H19" s="32">
        <v>3</v>
      </c>
      <c r="J19" s="32">
        <v>16</v>
      </c>
      <c r="K19" s="32">
        <v>16</v>
      </c>
    </row>
    <row r="20" spans="1:11" ht="63.75" thickBot="1" x14ac:dyDescent="0.3">
      <c r="A20" s="44" t="s">
        <v>51</v>
      </c>
      <c r="B20" s="45"/>
      <c r="C20" s="45"/>
      <c r="D20" s="45"/>
      <c r="E20" s="45"/>
      <c r="F20" s="46"/>
      <c r="H20" s="32">
        <v>4</v>
      </c>
      <c r="I20" s="32">
        <v>5</v>
      </c>
      <c r="J20" s="32">
        <v>4</v>
      </c>
      <c r="K20" s="32">
        <v>17</v>
      </c>
    </row>
    <row r="21" spans="1:11" x14ac:dyDescent="0.25">
      <c r="H21" s="32" t="str">
        <f>IF(INDEX(H4:H7,H20)=H4,"MA",IF(INDEX(H4:H7,H20)=H5,"CN",IF(INDEX(H4:H7,H20)=H6,"CS",IF(INDEX(H4:H7,H20)=H7,"LE"))))</f>
        <v>LE</v>
      </c>
      <c r="I21" s="32" t="str">
        <f>CONCATENATE(IF((I20+2)&lt;10,"0",""),I20+2)</f>
        <v>07</v>
      </c>
      <c r="J21" s="32" t="str">
        <f>CONCATENATE(IF(J20&lt;10,"0",""),J20)</f>
        <v>04</v>
      </c>
      <c r="K21" s="32">
        <v>18</v>
      </c>
    </row>
    <row r="22" spans="1:11" x14ac:dyDescent="0.25">
      <c r="K22" s="32">
        <v>19</v>
      </c>
    </row>
    <row r="23" spans="1:11" x14ac:dyDescent="0.25">
      <c r="K23" s="32">
        <v>20</v>
      </c>
    </row>
    <row r="24" spans="1:11" x14ac:dyDescent="0.25">
      <c r="K24" s="32">
        <v>21</v>
      </c>
    </row>
    <row r="25" spans="1:11" x14ac:dyDescent="0.25">
      <c r="K25" s="32">
        <v>22</v>
      </c>
    </row>
    <row r="26" spans="1:11" x14ac:dyDescent="0.25">
      <c r="K26" s="32">
        <v>23</v>
      </c>
    </row>
    <row r="27" spans="1:11" x14ac:dyDescent="0.25">
      <c r="K27" s="32">
        <v>24</v>
      </c>
    </row>
    <row r="28" spans="1:11" x14ac:dyDescent="0.25">
      <c r="K28" s="32">
        <v>25</v>
      </c>
    </row>
    <row r="29" spans="1:11" x14ac:dyDescent="0.25">
      <c r="K29" s="32">
        <v>26</v>
      </c>
    </row>
    <row r="30" spans="1:11" x14ac:dyDescent="0.25">
      <c r="K30" s="32">
        <v>27</v>
      </c>
    </row>
    <row r="31" spans="1:11" x14ac:dyDescent="0.25">
      <c r="K31" s="32">
        <v>28</v>
      </c>
    </row>
    <row r="32" spans="1:11" x14ac:dyDescent="0.25">
      <c r="K32" s="32">
        <v>29</v>
      </c>
    </row>
    <row r="33" spans="11:11" x14ac:dyDescent="0.25">
      <c r="K33" s="32">
        <v>30</v>
      </c>
    </row>
    <row r="34" spans="11:11" x14ac:dyDescent="0.25">
      <c r="K34" s="32">
        <v>31</v>
      </c>
    </row>
    <row r="35" spans="11:11" x14ac:dyDescent="0.25">
      <c r="K35" s="32">
        <v>32</v>
      </c>
    </row>
    <row r="36" spans="11:11" x14ac:dyDescent="0.25">
      <c r="K36" s="32">
        <v>33</v>
      </c>
    </row>
    <row r="37" spans="11:11" x14ac:dyDescent="0.25">
      <c r="K37" s="32">
        <v>34</v>
      </c>
    </row>
    <row r="38" spans="11:11" x14ac:dyDescent="0.25">
      <c r="K38" s="32">
        <v>35</v>
      </c>
    </row>
    <row r="39" spans="11:11" x14ac:dyDescent="0.25">
      <c r="K39" s="32">
        <v>36</v>
      </c>
    </row>
    <row r="40" spans="11:11" x14ac:dyDescent="0.25">
      <c r="K40" s="32">
        <v>37</v>
      </c>
    </row>
    <row r="41" spans="11:11" x14ac:dyDescent="0.25">
      <c r="K41" s="32">
        <v>38</v>
      </c>
    </row>
    <row r="42" spans="11:11" x14ac:dyDescent="0.25">
      <c r="K42" s="32">
        <v>39</v>
      </c>
    </row>
    <row r="43" spans="11:11" x14ac:dyDescent="0.25">
      <c r="K43" s="32">
        <v>40</v>
      </c>
    </row>
    <row r="44" spans="11:11" x14ac:dyDescent="0.25">
      <c r="K44" s="32">
        <v>1</v>
      </c>
    </row>
    <row r="45" spans="11:11" x14ac:dyDescent="0.25">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2" customWidth="1"/>
    <col min="2" max="2" width="22.25" style="32" customWidth="1"/>
    <col min="3" max="3" width="17.375" style="32" customWidth="1"/>
    <col min="4" max="4" width="10.875" style="32"/>
    <col min="5" max="5" width="11.75" style="32" customWidth="1"/>
    <col min="6" max="6" width="12.75" style="32" customWidth="1"/>
    <col min="7" max="7" width="11" style="32" customWidth="1"/>
    <col min="8" max="8" width="24.5" style="32" customWidth="1"/>
    <col min="9" max="9" width="22.25" style="32" customWidth="1"/>
    <col min="10" max="10" width="20.75" style="32" customWidth="1"/>
    <col min="11" max="11" width="44.5" style="32" customWidth="1"/>
    <col min="12" max="16384" width="10.875" style="32"/>
  </cols>
  <sheetData>
    <row r="1" spans="1:11" x14ac:dyDescent="0.25">
      <c r="A1" s="122" t="s">
        <v>56</v>
      </c>
      <c r="B1" s="122" t="s">
        <v>63</v>
      </c>
      <c r="C1" s="122" t="s">
        <v>64</v>
      </c>
      <c r="D1" s="122" t="s">
        <v>5</v>
      </c>
      <c r="E1" s="122" t="s">
        <v>65</v>
      </c>
      <c r="F1" s="122" t="s">
        <v>66</v>
      </c>
      <c r="G1" s="122" t="s">
        <v>67</v>
      </c>
      <c r="H1" s="123" t="s">
        <v>68</v>
      </c>
      <c r="I1" s="123"/>
      <c r="J1" s="123"/>
    </row>
    <row r="2" spans="1:11" x14ac:dyDescent="0.25">
      <c r="A2" s="122"/>
      <c r="B2" s="122"/>
      <c r="C2" s="122"/>
      <c r="D2" s="122"/>
      <c r="E2" s="122"/>
      <c r="F2" s="122"/>
      <c r="G2" s="122"/>
      <c r="H2" s="51" t="s">
        <v>65</v>
      </c>
      <c r="I2" s="51" t="s">
        <v>66</v>
      </c>
      <c r="J2" s="51" t="s">
        <v>67</v>
      </c>
    </row>
    <row r="3" spans="1:11" s="53" customFormat="1" x14ac:dyDescent="0.25">
      <c r="A3" s="52" t="s">
        <v>69</v>
      </c>
      <c r="B3" s="52" t="s">
        <v>70</v>
      </c>
      <c r="C3" s="52" t="s">
        <v>71</v>
      </c>
      <c r="D3" s="52" t="s">
        <v>72</v>
      </c>
      <c r="E3" s="52" t="s">
        <v>73</v>
      </c>
      <c r="F3" s="52"/>
      <c r="G3" s="52"/>
      <c r="H3" s="52" t="s">
        <v>130</v>
      </c>
      <c r="I3" s="52"/>
      <c r="J3" s="52"/>
    </row>
    <row r="4" spans="1:11" s="53" customFormat="1" x14ac:dyDescent="0.25">
      <c r="A4" s="54" t="s">
        <v>57</v>
      </c>
      <c r="B4" s="54" t="s">
        <v>74</v>
      </c>
      <c r="C4" s="54" t="s">
        <v>71</v>
      </c>
      <c r="D4" s="54" t="s">
        <v>72</v>
      </c>
      <c r="E4" s="54" t="s">
        <v>75</v>
      </c>
      <c r="F4" s="54" t="s">
        <v>76</v>
      </c>
      <c r="G4" s="54"/>
      <c r="H4" s="54" t="s">
        <v>131</v>
      </c>
      <c r="I4" s="54" t="s">
        <v>133</v>
      </c>
      <c r="J4" s="54"/>
    </row>
    <row r="5" spans="1:11" s="53" customFormat="1" x14ac:dyDescent="0.25">
      <c r="A5" s="55" t="s">
        <v>77</v>
      </c>
      <c r="B5" s="54" t="s">
        <v>78</v>
      </c>
      <c r="C5" s="54" t="s">
        <v>71</v>
      </c>
      <c r="D5" s="54" t="s">
        <v>72</v>
      </c>
      <c r="E5" s="54" t="s">
        <v>75</v>
      </c>
      <c r="F5" s="54" t="s">
        <v>76</v>
      </c>
      <c r="G5" s="56"/>
      <c r="H5" s="54" t="s">
        <v>131</v>
      </c>
      <c r="I5" s="54" t="s">
        <v>133</v>
      </c>
      <c r="J5" s="56"/>
    </row>
    <row r="6" spans="1:11" s="53" customFormat="1" x14ac:dyDescent="0.25">
      <c r="A6" s="54" t="s">
        <v>58</v>
      </c>
      <c r="B6" s="54" t="s">
        <v>79</v>
      </c>
      <c r="C6" s="54" t="s">
        <v>71</v>
      </c>
      <c r="D6" s="54" t="s">
        <v>72</v>
      </c>
      <c r="E6" s="54" t="s">
        <v>75</v>
      </c>
      <c r="F6" s="54" t="s">
        <v>76</v>
      </c>
      <c r="G6" s="54" t="s">
        <v>73</v>
      </c>
      <c r="H6" s="54" t="s">
        <v>131</v>
      </c>
      <c r="I6" s="54" t="s">
        <v>133</v>
      </c>
      <c r="J6" s="54" t="s">
        <v>134</v>
      </c>
    </row>
    <row r="7" spans="1:11" s="53" customFormat="1" ht="25.5" x14ac:dyDescent="0.25">
      <c r="A7" s="54" t="s">
        <v>80</v>
      </c>
      <c r="B7" s="54" t="s">
        <v>81</v>
      </c>
      <c r="C7" s="54" t="s">
        <v>71</v>
      </c>
      <c r="D7" s="54" t="s">
        <v>72</v>
      </c>
      <c r="E7" s="54" t="s">
        <v>75</v>
      </c>
      <c r="F7" s="54" t="s">
        <v>76</v>
      </c>
      <c r="G7" s="54"/>
      <c r="H7" s="54" t="s">
        <v>131</v>
      </c>
      <c r="I7" s="54" t="s">
        <v>133</v>
      </c>
      <c r="J7" s="54"/>
    </row>
    <row r="8" spans="1:11" s="53" customFormat="1" ht="25.5" x14ac:dyDescent="0.25">
      <c r="A8" s="54" t="s">
        <v>82</v>
      </c>
      <c r="B8" s="54" t="s">
        <v>83</v>
      </c>
      <c r="C8" s="54" t="s">
        <v>71</v>
      </c>
      <c r="D8" s="54" t="s">
        <v>72</v>
      </c>
      <c r="E8" s="54" t="s">
        <v>75</v>
      </c>
      <c r="F8" s="54" t="s">
        <v>76</v>
      </c>
      <c r="G8" s="54"/>
      <c r="H8" s="54" t="s">
        <v>131</v>
      </c>
      <c r="I8" s="54" t="s">
        <v>133</v>
      </c>
      <c r="J8" s="54"/>
    </row>
    <row r="9" spans="1:11" s="53" customFormat="1" x14ac:dyDescent="0.25">
      <c r="A9" s="54" t="s">
        <v>84</v>
      </c>
      <c r="B9" s="54" t="s">
        <v>85</v>
      </c>
      <c r="C9" s="54" t="s">
        <v>71</v>
      </c>
      <c r="D9" s="54" t="s">
        <v>72</v>
      </c>
      <c r="E9" s="54" t="s">
        <v>75</v>
      </c>
      <c r="F9" s="54" t="s">
        <v>76</v>
      </c>
      <c r="G9" s="54"/>
      <c r="H9" s="54" t="s">
        <v>131</v>
      </c>
      <c r="I9" s="54" t="s">
        <v>133</v>
      </c>
      <c r="J9" s="54"/>
    </row>
    <row r="10" spans="1:11" s="53" customFormat="1" x14ac:dyDescent="0.25">
      <c r="A10" s="54" t="s">
        <v>86</v>
      </c>
      <c r="B10" s="54" t="s">
        <v>87</v>
      </c>
      <c r="C10" s="54" t="s">
        <v>71</v>
      </c>
      <c r="D10" s="54" t="s">
        <v>72</v>
      </c>
      <c r="E10" s="54" t="s">
        <v>88</v>
      </c>
      <c r="F10" s="54"/>
      <c r="G10" s="54"/>
      <c r="H10" s="54" t="s">
        <v>130</v>
      </c>
      <c r="I10" s="54" t="s">
        <v>133</v>
      </c>
      <c r="J10" s="54"/>
    </row>
    <row r="11" spans="1:11" s="53" customFormat="1" ht="25.5" x14ac:dyDescent="0.25">
      <c r="A11" s="54" t="s">
        <v>89</v>
      </c>
      <c r="B11" s="54" t="s">
        <v>90</v>
      </c>
      <c r="C11" s="54" t="s">
        <v>71</v>
      </c>
      <c r="D11" s="54" t="s">
        <v>72</v>
      </c>
      <c r="E11" s="54" t="s">
        <v>75</v>
      </c>
      <c r="F11" s="54" t="s">
        <v>76</v>
      </c>
      <c r="G11" s="54"/>
      <c r="H11" s="54" t="s">
        <v>131</v>
      </c>
      <c r="I11" s="54" t="s">
        <v>133</v>
      </c>
      <c r="J11" s="54"/>
    </row>
    <row r="12" spans="1:11" s="53" customFormat="1" x14ac:dyDescent="0.25">
      <c r="A12" s="54" t="s">
        <v>91</v>
      </c>
      <c r="B12" s="54" t="s">
        <v>92</v>
      </c>
      <c r="C12" s="54" t="s">
        <v>71</v>
      </c>
      <c r="D12" s="54" t="s">
        <v>72</v>
      </c>
      <c r="E12" s="54" t="s">
        <v>75</v>
      </c>
      <c r="F12" s="54" t="s">
        <v>76</v>
      </c>
      <c r="G12" s="54"/>
      <c r="H12" s="54" t="s">
        <v>131</v>
      </c>
      <c r="I12" s="54" t="s">
        <v>133</v>
      </c>
      <c r="J12" s="54"/>
    </row>
    <row r="13" spans="1:11" ht="63" x14ac:dyDescent="0.25">
      <c r="A13" s="57" t="s">
        <v>93</v>
      </c>
      <c r="B13" s="57" t="s">
        <v>94</v>
      </c>
      <c r="C13" s="54" t="s">
        <v>71</v>
      </c>
      <c r="D13" s="58" t="s">
        <v>95</v>
      </c>
      <c r="E13" s="58"/>
      <c r="F13" s="59" t="s">
        <v>125</v>
      </c>
      <c r="G13" s="57"/>
      <c r="H13" s="54"/>
      <c r="I13" s="54" t="s">
        <v>130</v>
      </c>
      <c r="J13" s="57"/>
      <c r="K13" s="32" t="s">
        <v>96</v>
      </c>
    </row>
    <row r="14" spans="1:11" x14ac:dyDescent="0.25">
      <c r="A14" s="57" t="s">
        <v>97</v>
      </c>
      <c r="B14" s="57" t="s">
        <v>98</v>
      </c>
      <c r="C14" s="54" t="s">
        <v>71</v>
      </c>
      <c r="D14" s="58" t="s">
        <v>72</v>
      </c>
      <c r="E14" s="58"/>
      <c r="F14" s="59" t="s">
        <v>126</v>
      </c>
      <c r="G14" s="57"/>
      <c r="H14" s="54"/>
      <c r="I14" s="54" t="s">
        <v>130</v>
      </c>
      <c r="J14" s="57"/>
    </row>
    <row r="15" spans="1:11" ht="31.5" x14ac:dyDescent="0.25">
      <c r="A15" s="57" t="s">
        <v>99</v>
      </c>
      <c r="B15" s="57" t="s">
        <v>100</v>
      </c>
      <c r="C15" s="54" t="s">
        <v>101</v>
      </c>
      <c r="D15" s="57" t="s">
        <v>95</v>
      </c>
      <c r="E15" s="57" t="s">
        <v>124</v>
      </c>
      <c r="F15" s="57"/>
      <c r="G15" s="57"/>
      <c r="H15" s="54" t="s">
        <v>130</v>
      </c>
      <c r="I15" s="57"/>
      <c r="J15" s="57"/>
      <c r="K15" s="32" t="s">
        <v>102</v>
      </c>
    </row>
    <row r="16" spans="1:11" ht="94.5" x14ac:dyDescent="0.25">
      <c r="A16" s="59" t="s">
        <v>103</v>
      </c>
      <c r="B16" s="59"/>
      <c r="C16" s="55" t="s">
        <v>101</v>
      </c>
      <c r="D16" s="59" t="s">
        <v>104</v>
      </c>
      <c r="E16" s="58" t="s">
        <v>122</v>
      </c>
      <c r="F16" s="58" t="s">
        <v>123</v>
      </c>
      <c r="G16" s="58"/>
      <c r="H16" s="59" t="s">
        <v>132</v>
      </c>
      <c r="I16" s="59" t="s">
        <v>135</v>
      </c>
      <c r="J16" s="58"/>
      <c r="K16" s="60" t="s">
        <v>105</v>
      </c>
    </row>
    <row r="17" spans="1:11" ht="25.5" x14ac:dyDescent="0.25">
      <c r="A17" s="54" t="s">
        <v>106</v>
      </c>
      <c r="B17" s="54"/>
      <c r="C17" s="54" t="s">
        <v>71</v>
      </c>
      <c r="D17" s="54" t="s">
        <v>72</v>
      </c>
      <c r="E17" s="54" t="s">
        <v>107</v>
      </c>
      <c r="F17" s="54" t="s">
        <v>108</v>
      </c>
      <c r="G17" s="54"/>
      <c r="H17" s="61" t="s">
        <v>109</v>
      </c>
      <c r="I17" s="61" t="s">
        <v>110</v>
      </c>
      <c r="J17" s="54"/>
      <c r="K17" s="62" t="s">
        <v>111</v>
      </c>
    </row>
    <row r="20" spans="1:11" x14ac:dyDescent="0.25">
      <c r="A20" s="63" t="s">
        <v>112</v>
      </c>
    </row>
    <row r="21" spans="1:11" x14ac:dyDescent="0.25">
      <c r="A21" s="64" t="s">
        <v>113</v>
      </c>
      <c r="B21" s="65" t="s">
        <v>136</v>
      </c>
      <c r="C21" s="66" t="s">
        <v>22</v>
      </c>
      <c r="D21" s="65"/>
      <c r="E21" s="65"/>
    </row>
    <row r="22" spans="1:11" x14ac:dyDescent="0.25">
      <c r="A22" s="67" t="s">
        <v>114</v>
      </c>
      <c r="B22" s="73" t="s">
        <v>137</v>
      </c>
      <c r="C22" s="69" t="s">
        <v>138</v>
      </c>
      <c r="D22" s="68"/>
      <c r="E22" s="68"/>
    </row>
    <row r="23" spans="1:11" x14ac:dyDescent="0.25">
      <c r="A23" s="67" t="s">
        <v>115</v>
      </c>
      <c r="B23" s="73" t="s">
        <v>139</v>
      </c>
      <c r="C23" s="69" t="s">
        <v>140</v>
      </c>
      <c r="D23" s="68"/>
      <c r="E23" s="68"/>
    </row>
    <row r="24" spans="1:11" ht="31.5" x14ac:dyDescent="0.25">
      <c r="A24" s="67" t="s">
        <v>116</v>
      </c>
      <c r="B24" s="68" t="s">
        <v>141</v>
      </c>
      <c r="C24" s="69" t="s">
        <v>144</v>
      </c>
      <c r="D24" s="68"/>
      <c r="E24" s="68"/>
    </row>
    <row r="25" spans="1:11" x14ac:dyDescent="0.25">
      <c r="A25" s="67" t="s">
        <v>117</v>
      </c>
      <c r="B25" s="68" t="s">
        <v>142</v>
      </c>
      <c r="C25" s="69" t="s">
        <v>143</v>
      </c>
      <c r="D25" s="68"/>
      <c r="E25" s="68"/>
    </row>
    <row r="26" spans="1:11" ht="63" x14ac:dyDescent="0.25">
      <c r="A26" s="67" t="s">
        <v>118</v>
      </c>
      <c r="B26" s="68" t="s">
        <v>119</v>
      </c>
      <c r="C26" s="69" t="s">
        <v>120</v>
      </c>
      <c r="D26" s="68"/>
      <c r="E26" s="68"/>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2015-04-16T12:58:54Z</dcterms:modified>
</cp:coreProperties>
</file>