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1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<sst xmlns="http://schemas.openxmlformats.org/spreadsheetml/2006/main" count="255" uniqueCount="171">
  <si>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</si>
  <si>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</si>
  <si>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</si>
  <si>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</si>
  <si>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</si>
  <si>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</si>
  <si>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</si>
  <si>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</si>
  <si>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</si>
  <si>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</si>
  <si>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</si>
  <si>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</si>
  <si>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</si>
  <si>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</si>
  <si>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</si>
  <si>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</si>
  <si>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</si>
  <si>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</si>
  <si>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</si>
  <si>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</si>
  <si>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</si>
  <si>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</si>
  <si>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</si>
  <si>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</si>
  <si>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</si>
  <si>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</si>
  <si>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</si>
  <si>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</si>
  <si>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</si>
  <si>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</si>
  <si>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</si>
  <si>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</si>
  <si>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</si>
  <si>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</si>
  <si>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</si>
  <si>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</si>
  <si>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</si>
  <si>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</si>
  <si>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</si>
  <si>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</si>
  <si>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</si>
  <si>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</si>
  <si>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</si>
  <si>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</si>
  <si>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</si>
  <si>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</si>
  <si>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</si>
  <si>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</si>
  <si>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</si>
  <si>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</si>
  <si>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</si>
  <si>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</si>
  <si>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</si>
  <si>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</si>
  <si>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</si>
  <si>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</si>
  <si>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</si>
  <si>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</si>
  <si>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</si>
  <si>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</si>
  <si>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</si>
  <si>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</si>
  <si>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</si>
  <si>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</si>
  <si>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</si>
  <si>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</si>
  <si>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</si>
  <si>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</si>
  <si>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</si>
  <si>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</si>
  <si>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</si>
  <si>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</si>
  <si>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</si>
  <si>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</si>
  <si>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</si>
  <si>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</si>
  <si>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</si>
  <si>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</si>
  <si>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</si>
  <si>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</si>
  <si>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</si>
  <si>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</si>
  <si>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</si>
  <si>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</si>
  <si>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</si>
  <si>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</si>
  <si>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</si>
  <si>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</si>
  <si>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</si>
  <si>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</si>
  <si>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</si>
  <si>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</si>
  <si>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</si>
  <si>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</si>
  <si>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</si>
  <si>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</si>
  <si>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</si>
  <si>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</si>
  <si>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</si>
  <si>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</si>
  <si>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</si>
  <si>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</si>
  <si>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</si>
  <si>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</si>
  <si>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</si>
  <si>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</si>
  <si>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</si>
  <si>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</si>
  <si>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</si>
  <si>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</si>
  <si>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</si>
  <si>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</si>
  <si>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</si>
  <si>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</si>
  <si>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</si>
  <si>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</si>
  <si>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</si>
  <si>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</si>
  <si>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</si>
  <si>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</si>
  <si>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</si>
  <si>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</si>
  <si>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</si>
  <si>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</si>
  <si>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</si>
  <si>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</si>
  <si>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</si>
  <si>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</si>
  <si>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</si>
  <si>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</si>
  <si>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</si>
  <si>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</si>
  <si>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</si>
  <si>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</si>
  <si>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</si>
  <si>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</si>
  <si>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</si>
  <si>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</si>
  <si>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</si>
  <si>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</si>
  <si>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</si>
  <si>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</si>
  <si>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</si>
  <si>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</si>
  <si>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</si>
  <si>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química orgánica y el carbono </t>
  </si>
  <si>
    <t>Lyz Marcela Bernal Gómez</t>
  </si>
  <si>
    <t>F1</t>
  </si>
  <si>
    <t>Código Shutterstock 152409962. Ver descripción y observaciones</t>
  </si>
  <si>
    <t>Ilustración</t>
  </si>
  <si>
    <t>CN_11_10_REC_70</t>
  </si>
  <si>
    <t>Realizar por favor los cambios en los textos que se encuentran en inglés como se deja en imagen guía. Cambiar: "Carbon"por "Carbono" ; "Atomic mass:12,011" por "Masa atómica: 12,011". "Electron configuration: 2, 4" por "Configuración electrónica: 2, 4</t>
  </si>
  <si>
    <t>IMG02</t>
  </si>
  <si>
    <t>Código Shutterstock 195864344</t>
  </si>
  <si>
    <t>Fotografía</t>
  </si>
  <si>
    <t>IMG03</t>
  </si>
  <si>
    <t>Código Shutterstock 195864413</t>
  </si>
  <si>
    <t>IMG04</t>
  </si>
  <si>
    <t xml:space="preserve">Ver descripción y observaciones </t>
  </si>
  <si>
    <t>Realizar ilustración como se deja en imagen guía. Las letras s y p son en misnúscula y en cursiva. Las letras x,y y z son subíndices y en cursiva</t>
  </si>
  <si>
    <t>IMG05</t>
  </si>
  <si>
    <r>
      <t xml:space="preserve">Realizar ilustración como se deja en imagen guía. Las letras s y p son en misnúscula y en cursiva. Las letras x,y y z son subíndices y en cursiva. Tener en cuenta el texto "Hibridación </t>
    </r>
    <r>
      <rPr>
        <i/>
        <sz val="10"/>
        <color theme="1"/>
        <rFont val="Century Gothic"/>
        <family val="2"/>
      </rPr>
      <t>sp</t>
    </r>
    <r>
      <rPr>
        <i/>
        <vertAlign val="superscript"/>
        <sz val="10"/>
        <color theme="1"/>
        <rFont val="Century Gothic"/>
        <family val="2"/>
      </rPr>
      <t>3</t>
    </r>
    <r>
      <rPr>
        <i/>
        <sz val="10"/>
        <color theme="1"/>
        <rFont val="Century Gothic"/>
        <family val="2"/>
      </rPr>
      <t>"</t>
    </r>
  </si>
  <si>
    <t>IMG6</t>
  </si>
  <si>
    <t>Código Shutterstock  210207223</t>
  </si>
  <si>
    <t>IMG07</t>
  </si>
  <si>
    <r>
      <t xml:space="preserve">Realizar ilustración como se deja en imagen guía. Las letras s y p son en misnúscula y en cursiva. Las letras x,y y z son subíndices y en cursiva. Tener en cuenta el texto "Hibridación </t>
    </r>
    <r>
      <rPr>
        <i/>
        <sz val="10"/>
        <color theme="1"/>
        <rFont val="Century Gothic"/>
        <family val="2"/>
      </rPr>
      <t>sp</t>
    </r>
    <r>
      <rPr>
        <i/>
        <vertAlign val="superscript"/>
        <sz val="10"/>
        <color theme="1"/>
        <rFont val="Century Gothic"/>
        <family val="2"/>
      </rPr>
      <t>2</t>
    </r>
    <r>
      <rPr>
        <i/>
        <sz val="10"/>
        <color theme="1"/>
        <rFont val="Century Gothic"/>
        <family val="2"/>
      </rPr>
      <t>"</t>
    </r>
  </si>
  <si>
    <t>IMG08</t>
  </si>
  <si>
    <t>Código Shutterstock 224411434</t>
  </si>
  <si>
    <r>
      <t xml:space="preserve">Realizar ilustración como se deja en imagen guía. Las letras s y p son en misnúscula y en cursiva. Las letras x,y y z son subíndices y en cursiva. Tener en cuenta el texto "Hibridación </t>
    </r>
    <r>
      <rPr>
        <i/>
        <sz val="10"/>
        <color theme="1"/>
        <rFont val="Century Gothic"/>
        <family val="2"/>
      </rPr>
      <t>sp</t>
    </r>
    <r>
      <rPr>
        <i/>
        <sz val="10"/>
        <color theme="1"/>
        <rFont val="Century Gothic"/>
        <family val="2"/>
      </rPr>
      <t>"</t>
    </r>
  </si>
  <si>
    <t>IMG10</t>
  </si>
  <si>
    <t>Código Shutterstock 208096033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</si>
</sst>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i/>
      <sz val="10"/>
      <color theme="1"/>
      <name val="Century Gothic"/>
      <family val="2"/>
    </font>
    <font>
      <i/>
      <vertAlign val="superscript"/>
      <sz val="10"/>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22" fillId="0" borderId="0" xfId="0" applyFont="1" applyAlignment="1">
      <alignment horizontal="justify" vertical="center"/>
    </xf>
    <xf numFmtId="1" fontId="9" fillId="0" borderId="5" xfId="0" applyNumberFormat="1" applyFont="1" applyFill="1" applyBorder="1" applyAlignment="1">
      <alignment vertical="center" wrapText="1"/>
    </xf>
    <xf numFmtId="0" fontId="14" fillId="0" borderId="5" xfId="0" applyFont="1" applyBorder="1" applyAlignment="1">
      <alignment wrapText="1"/>
    </xf>
    <xf numFmtId="0" fontId="14"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9" fillId="0" borderId="2" xfId="0" applyFont="1" applyFill="1" applyBorder="1" applyAlignment="1"/>
    <xf numFmtId="0" fontId="9" fillId="0" borderId="3" xfId="0" applyFont="1" applyFill="1" applyBorder="1" applyAlignment="1"/>
    <xf numFmtId="0" fontId="9" fillId="0" borderId="5" xfId="0" applyFont="1" applyFill="1" applyBorder="1" applyAlignment="1"/>
    <xf numFmtId="0" fontId="9" fillId="0" borderId="6" xfId="0" applyFont="1" applyFill="1" applyBorder="1" applyAlignment="1"/>
    <xf numFmtId="0" fontId="9" fillId="0" borderId="9" xfId="0" applyFont="1" applyFill="1" applyBorder="1" applyAlignment="1"/>
    <xf numFmtId="0" fontId="9"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39688</xdr:colOff>
      <xdr:row>9</xdr:row>
      <xdr:rowOff>71438</xdr:rowOff>
    </xdr:from>
    <xdr:to>
      <xdr:col>9</xdr:col>
      <xdr:colOff>3810000</xdr:colOff>
      <xdr:row>9</xdr:row>
      <xdr:rowOff>1900238</xdr:rowOff>
    </xdr:to>
    <xdr:pic>
      <xdr:nvPicPr>
        <xdr:cNvPr id="3" name="Imagen 2"/>
        <xdr:cNvPicPr/>
      </xdr:nvPicPr>
      <xdr:blipFill rotWithShape="1">
        <a:blip xmlns:r="http://schemas.openxmlformats.org/officeDocument/2006/relationships" r:embed="rId1"/>
        <a:srcRect l="24101" t="25357" r="4447" b="16684"/>
        <a:stretch/>
      </xdr:blipFill>
      <xdr:spPr bwMode="auto">
        <a:xfrm>
          <a:off x="14708188" y="2024063"/>
          <a:ext cx="3770312" cy="18288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833438</xdr:colOff>
      <xdr:row>10</xdr:row>
      <xdr:rowOff>158750</xdr:rowOff>
    </xdr:from>
    <xdr:to>
      <xdr:col>9</xdr:col>
      <xdr:colOff>3175000</xdr:colOff>
      <xdr:row>10</xdr:row>
      <xdr:rowOff>2316480</xdr:rowOff>
    </xdr:to>
    <xdr:pic>
      <xdr:nvPicPr>
        <xdr:cNvPr id="4" name="Imagen 3" descr="http://thumb1.shutterstock.com/display_pic_with_logo/1463852/195864344/stock-photo-shape-of-the-s-atomic-orbital-on-white-background-available-other-orbitals-195864344.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86063" y="4667250"/>
          <a:ext cx="2341562" cy="2157730"/>
        </a:xfrm>
        <a:prstGeom prst="rect">
          <a:avLst/>
        </a:prstGeom>
        <a:noFill/>
        <a:ln>
          <a:noFill/>
        </a:ln>
      </xdr:spPr>
    </xdr:pic>
    <xdr:clientData/>
  </xdr:twoCellAnchor>
  <xdr:twoCellAnchor editAs="oneCell">
    <xdr:from>
      <xdr:col>9</xdr:col>
      <xdr:colOff>1277938</xdr:colOff>
      <xdr:row>11</xdr:row>
      <xdr:rowOff>63500</xdr:rowOff>
    </xdr:from>
    <xdr:to>
      <xdr:col>9</xdr:col>
      <xdr:colOff>3348673</xdr:colOff>
      <xdr:row>11</xdr:row>
      <xdr:rowOff>2226310</xdr:rowOff>
    </xdr:to>
    <xdr:pic>
      <xdr:nvPicPr>
        <xdr:cNvPr id="6" name="Imagen 5" descr="http://thumb101.shutterstock.com/display_pic_with_logo/1463852/195864413/stock-photo-shape-of-the-py-atomic-orbital-on-white-background-available-other-orbitals-195864413.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46438" y="7080250"/>
          <a:ext cx="2070735" cy="2162810"/>
        </a:xfrm>
        <a:prstGeom prst="rect">
          <a:avLst/>
        </a:prstGeom>
        <a:noFill/>
        <a:ln>
          <a:noFill/>
        </a:ln>
      </xdr:spPr>
    </xdr:pic>
    <xdr:clientData/>
  </xdr:twoCellAnchor>
  <xdr:twoCellAnchor editAs="oneCell">
    <xdr:from>
      <xdr:col>9</xdr:col>
      <xdr:colOff>34638</xdr:colOff>
      <xdr:row>12</xdr:row>
      <xdr:rowOff>77932</xdr:rowOff>
    </xdr:from>
    <xdr:to>
      <xdr:col>9</xdr:col>
      <xdr:colOff>3905252</xdr:colOff>
      <xdr:row>12</xdr:row>
      <xdr:rowOff>2025477</xdr:rowOff>
    </xdr:to>
    <xdr:pic>
      <xdr:nvPicPr>
        <xdr:cNvPr id="7" name="Imagen 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703138" y="9654887"/>
          <a:ext cx="3870614" cy="1947545"/>
        </a:xfrm>
        <a:prstGeom prst="rect">
          <a:avLst/>
        </a:prstGeom>
        <a:noFill/>
        <a:ln>
          <a:noFill/>
        </a:ln>
      </xdr:spPr>
    </xdr:pic>
    <xdr:clientData/>
  </xdr:twoCellAnchor>
  <xdr:twoCellAnchor editAs="oneCell">
    <xdr:from>
      <xdr:col>9</xdr:col>
      <xdr:colOff>209550</xdr:colOff>
      <xdr:row>13</xdr:row>
      <xdr:rowOff>76200</xdr:rowOff>
    </xdr:from>
    <xdr:to>
      <xdr:col>9</xdr:col>
      <xdr:colOff>3843020</xdr:colOff>
      <xdr:row>13</xdr:row>
      <xdr:rowOff>2782454</xdr:rowOff>
    </xdr:to>
    <xdr:pic>
      <xdr:nvPicPr>
        <xdr:cNvPr id="8" name="Imagen 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868525" y="12182475"/>
          <a:ext cx="3633470" cy="2706254"/>
        </a:xfrm>
        <a:prstGeom prst="rect">
          <a:avLst/>
        </a:prstGeom>
        <a:noFill/>
        <a:ln>
          <a:noFill/>
        </a:ln>
      </xdr:spPr>
    </xdr:pic>
    <xdr:clientData/>
  </xdr:twoCellAnchor>
  <xdr:twoCellAnchor editAs="oneCell">
    <xdr:from>
      <xdr:col>9</xdr:col>
      <xdr:colOff>133350</xdr:colOff>
      <xdr:row>14</xdr:row>
      <xdr:rowOff>76200</xdr:rowOff>
    </xdr:from>
    <xdr:to>
      <xdr:col>9</xdr:col>
      <xdr:colOff>3867150</xdr:colOff>
      <xdr:row>14</xdr:row>
      <xdr:rowOff>1562100</xdr:rowOff>
    </xdr:to>
    <xdr:pic>
      <xdr:nvPicPr>
        <xdr:cNvPr id="9" name="Imagen 8" descr="http://thumb101.shutterstock.com/display_pic_with_logo/2016437/210207223/stock-photo-methane-with-sp-hybridorbitals-210207223.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792325" y="15230475"/>
          <a:ext cx="3733800" cy="1485900"/>
        </a:xfrm>
        <a:prstGeom prst="rect">
          <a:avLst/>
        </a:prstGeom>
        <a:noFill/>
        <a:ln>
          <a:noFill/>
        </a:ln>
      </xdr:spPr>
    </xdr:pic>
    <xdr:clientData/>
  </xdr:twoCellAnchor>
  <xdr:twoCellAnchor editAs="oneCell">
    <xdr:from>
      <xdr:col>9</xdr:col>
      <xdr:colOff>266700</xdr:colOff>
      <xdr:row>15</xdr:row>
      <xdr:rowOff>158750</xdr:rowOff>
    </xdr:from>
    <xdr:to>
      <xdr:col>9</xdr:col>
      <xdr:colOff>3628390</xdr:colOff>
      <xdr:row>15</xdr:row>
      <xdr:rowOff>2428875</xdr:rowOff>
    </xdr:to>
    <xdr:pic>
      <xdr:nvPicPr>
        <xdr:cNvPr id="10" name="Imagen 9"/>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919325" y="17875250"/>
          <a:ext cx="3361690" cy="2270125"/>
        </a:xfrm>
        <a:prstGeom prst="rect">
          <a:avLst/>
        </a:prstGeom>
        <a:noFill/>
        <a:ln>
          <a:noFill/>
        </a:ln>
      </xdr:spPr>
    </xdr:pic>
    <xdr:clientData/>
  </xdr:twoCellAnchor>
  <xdr:twoCellAnchor editAs="oneCell">
    <xdr:from>
      <xdr:col>9</xdr:col>
      <xdr:colOff>161924</xdr:colOff>
      <xdr:row>16</xdr:row>
      <xdr:rowOff>85725</xdr:rowOff>
    </xdr:from>
    <xdr:to>
      <xdr:col>9</xdr:col>
      <xdr:colOff>3028949</xdr:colOff>
      <xdr:row>16</xdr:row>
      <xdr:rowOff>1562100</xdr:rowOff>
    </xdr:to>
    <xdr:pic>
      <xdr:nvPicPr>
        <xdr:cNvPr id="11" name="Imagen 10" descr="http://thumb1.shutterstock.com/display_pic_with_logo/2016437/224411434/stock-vector-ethene-illustration-of-double-bond-224411434.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820899" y="20307300"/>
          <a:ext cx="2867025" cy="1476375"/>
        </a:xfrm>
        <a:prstGeom prst="rect">
          <a:avLst/>
        </a:prstGeom>
        <a:noFill/>
        <a:ln>
          <a:noFill/>
        </a:ln>
      </xdr:spPr>
    </xdr:pic>
    <xdr:clientData/>
  </xdr:twoCellAnchor>
  <xdr:twoCellAnchor editAs="oneCell">
    <xdr:from>
      <xdr:col>9</xdr:col>
      <xdr:colOff>114300</xdr:colOff>
      <xdr:row>17</xdr:row>
      <xdr:rowOff>47625</xdr:rowOff>
    </xdr:from>
    <xdr:to>
      <xdr:col>9</xdr:col>
      <xdr:colOff>3898900</xdr:colOff>
      <xdr:row>17</xdr:row>
      <xdr:rowOff>2286000</xdr:rowOff>
    </xdr:to>
    <xdr:pic>
      <xdr:nvPicPr>
        <xdr:cNvPr id="12" name="Imagen 1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766925" y="22844125"/>
          <a:ext cx="3784600" cy="2238375"/>
        </a:xfrm>
        <a:prstGeom prst="rect">
          <a:avLst/>
        </a:prstGeom>
        <a:noFill/>
        <a:ln>
          <a:noFill/>
        </a:ln>
      </xdr:spPr>
    </xdr:pic>
    <xdr:clientData/>
  </xdr:twoCellAnchor>
  <xdr:twoCellAnchor editAs="oneCell">
    <xdr:from>
      <xdr:col>9</xdr:col>
      <xdr:colOff>238125</xdr:colOff>
      <xdr:row>18</xdr:row>
      <xdr:rowOff>733425</xdr:rowOff>
    </xdr:from>
    <xdr:to>
      <xdr:col>9</xdr:col>
      <xdr:colOff>3695700</xdr:colOff>
      <xdr:row>18</xdr:row>
      <xdr:rowOff>2367915</xdr:rowOff>
    </xdr:to>
    <xdr:pic>
      <xdr:nvPicPr>
        <xdr:cNvPr id="13" name="Imagen 12" descr="http://thumb101.shutterstock.com/display_pic_with_logo/2016437/208096033/stock-vector-triple-bond-orbitals-208096033.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97100" y="26022300"/>
          <a:ext cx="3457575" cy="163449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1" activePane="bottomLeft" state="frozen"/>
      <selection pane="bottomLeft" activeCell="O11" sqref="O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52"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5" t="s">
        <v>22</v>
      </c>
      <c r="D2" s="86"/>
      <c r="F2" s="78" t="s">
        <v>0</v>
      </c>
      <c r="G2" s="79"/>
      <c r="H2" s="49"/>
      <c r="I2" s="49"/>
      <c r="J2" s="16"/>
    </row>
    <row r="3" spans="1:16" ht="15.75" x14ac:dyDescent="0.25">
      <c r="A3" s="1"/>
      <c r="B3" s="4" t="s">
        <v>8</v>
      </c>
      <c r="C3" s="87">
        <v>11</v>
      </c>
      <c r="D3" s="88"/>
      <c r="F3" s="80"/>
      <c r="G3" s="81"/>
      <c r="H3" s="49"/>
      <c r="I3" s="49"/>
      <c r="J3" s="16"/>
    </row>
    <row r="4" spans="1:16" ht="16.5" x14ac:dyDescent="0.3">
      <c r="A4" s="1"/>
      <c r="B4" s="4" t="s">
        <v>54</v>
      </c>
      <c r="C4" s="87" t="s">
        <v>145</v>
      </c>
      <c r="D4" s="88"/>
      <c r="E4" s="5"/>
      <c r="F4" s="48" t="s">
        <v>55</v>
      </c>
      <c r="G4" s="47" t="s">
        <v>56</v>
      </c>
      <c r="H4" s="49"/>
      <c r="I4" s="49"/>
      <c r="J4" s="16"/>
      <c r="K4" s="16"/>
    </row>
    <row r="5" spans="1:16" ht="16.5" thickBot="1" x14ac:dyDescent="0.3">
      <c r="A5" s="1"/>
      <c r="B5" s="6" t="s">
        <v>1</v>
      </c>
      <c r="C5" s="89" t="s">
        <v>146</v>
      </c>
      <c r="D5" s="90"/>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200.1" customHeight="1" x14ac:dyDescent="0.25">
      <c r="A10" s="13" t="s">
        <v>142</v>
      </c>
      <c r="B10" s="13" t="s">
        <v>148</v>
      </c>
      <c r="C10" s="27" t="str">
        <f>IF(OR(B10&lt;&gt;"",J10&lt;&gt;""),IF($G$4="Recurso",CONCATENATE($G$4," ",$G$5),$G$4),"")</f>
        <v>Recurso F1</v>
      </c>
      <c r="D10" s="14" t="s">
        <v>149</v>
      </c>
      <c r="E10" s="14"/>
      <c r="F10" s="14" t="str">
        <f>IF(OR(B10&lt;&gt;"",J10&lt;&gt;""),CONCATENATE($C$7,"_",$A10,IF($G$4="Cuaderno de Estudio","_small",CONCATENATE(IF(I10="","","n"),IF(LEFT($G$5,1)="F",".jpg",".png")))),"")</f>
        <v>CN_11_10_REC_70_IMG01.jpg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73" t="s">
        <v>151</v>
      </c>
    </row>
    <row r="11" spans="1:16" s="12" customFormat="1" ht="200.1" customHeight="1" x14ac:dyDescent="0.25">
      <c r="A11" s="13" t="s">
        <v>152</v>
      </c>
      <c r="B11" s="13" t="s">
        <v>153</v>
      </c>
      <c r="C11" s="27" t="str">
        <f t="shared" ref="C11:C74" si="0">IF(OR(B11&lt;&gt;"",J11&lt;&gt;""),IF($G$4="Recurso",CONCATENATE($G$4," ",$G$5),$G$4),"")</f>
        <v>Recurso F1</v>
      </c>
      <c r="D11" s="14" t="s">
        <v>154</v>
      </c>
      <c r="E11" s="14"/>
      <c r="F11" s="14" t="str">
        <f t="shared" ref="F11:F74" si="1">IF(OR(B11&lt;&gt;"",J11&lt;&gt;""),CONCATENATE($C$7,"_",$A11,IF($G$4="Cuaderno de Estudio","_small",CONCATENATE(IF(I11="","","n"),IF(LEFT($G$5,1)="F",".jpg",".png")))),"")</f>
        <v>CN_11_10_REC_70_IMG02.jpg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200.1" customHeight="1" x14ac:dyDescent="0.25">
      <c r="A12" s="75" t="s">
        <v>155</v>
      </c>
      <c r="B12" s="74" t="s">
        <v>156</v>
      </c>
      <c r="C12" s="27" t="str">
        <f t="shared" si="0"/>
        <v>Recurso F1</v>
      </c>
      <c r="D12" s="14" t="s">
        <v>154</v>
      </c>
      <c r="E12" s="14"/>
      <c r="F12" s="14" t="str">
        <f t="shared" si="1"/>
        <v>CN_11_10_REC_70_IMG03.jpg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200.1" customHeight="1" x14ac:dyDescent="0.25">
      <c r="A13" s="75" t="s">
        <v>157</v>
      </c>
      <c r="B13" s="27" t="s">
        <v>158</v>
      </c>
      <c r="C13" s="27" t="str">
        <f t="shared" si="0"/>
        <v>Recurso F1</v>
      </c>
      <c r="D13" s="14" t="s">
        <v>149</v>
      </c>
      <c r="E13" s="14"/>
      <c r="F13" s="14" t="str">
        <f t="shared" si="1"/>
        <v>CN_11_10_REC_70_IMG04.jpg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c r="K13" s="76" t="s">
        <v>159</v>
      </c>
    </row>
    <row r="14" spans="1:16" s="12" customFormat="1" ht="240" customHeight="1" x14ac:dyDescent="0.25">
      <c r="A14" s="75" t="s">
        <v>160</v>
      </c>
      <c r="B14" s="27" t="s">
        <v>158</v>
      </c>
      <c r="C14" s="27" t="str">
        <f t="shared" si="0"/>
        <v>Recurso F1</v>
      </c>
      <c r="D14" s="14" t="s">
        <v>149</v>
      </c>
      <c r="E14" s="14"/>
      <c r="F14" s="14" t="str">
        <f t="shared" si="1"/>
        <v>CN_11_10_REC_70_IMG05.jpg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c r="K14" s="77" t="s">
        <v>161</v>
      </c>
    </row>
    <row r="15" spans="1:16" s="12" customFormat="1" ht="200.1" customHeight="1" x14ac:dyDescent="0.25">
      <c r="A15" s="75" t="s">
        <v>162</v>
      </c>
      <c r="B15" s="27" t="s">
        <v>163</v>
      </c>
      <c r="C15" s="27" t="str">
        <f t="shared" si="0"/>
        <v>Recurso F1</v>
      </c>
      <c r="D15" s="14" t="s">
        <v>154</v>
      </c>
      <c r="E15" s="14"/>
      <c r="F15" s="14" t="str">
        <f t="shared" si="1"/>
        <v>CN_11_10_REC_70_IMG6.jpg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200.1" customHeight="1" x14ac:dyDescent="0.25">
      <c r="A16" s="75" t="s">
        <v>164</v>
      </c>
      <c r="B16" s="27" t="s">
        <v>158</v>
      </c>
      <c r="C16" s="27" t="str">
        <f t="shared" si="0"/>
        <v>Recurso F1</v>
      </c>
      <c r="D16" s="14" t="s">
        <v>149</v>
      </c>
      <c r="E16" s="14"/>
      <c r="F16" s="14" t="str">
        <f t="shared" si="1"/>
        <v>CN_11_10_REC_70_IMG07.jpg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28"/>
      <c r="K16" s="77" t="s">
        <v>165</v>
      </c>
    </row>
    <row r="17" spans="1:11" s="12" customFormat="1" ht="200.1" customHeight="1" x14ac:dyDescent="0.25">
      <c r="A17" s="75" t="s">
        <v>166</v>
      </c>
      <c r="B17" s="13" t="s">
        <v>167</v>
      </c>
      <c r="C17" s="27" t="str">
        <f t="shared" si="0"/>
        <v>Recurso F1</v>
      </c>
      <c r="D17" s="14" t="s">
        <v>154</v>
      </c>
      <c r="E17" s="14"/>
      <c r="F17" s="14" t="str">
        <f t="shared" si="1"/>
        <v>CN_11_10_REC_70_IMG08.jpg</v>
      </c>
      <c r="G17" s="14" t="str">
        <f>IF(F17&lt;&gt;"",IF($G$4="Recurso",IF(LEFT($G$5,1)="M",VLOOKUP($G$5,'Definición técnica de imagenes'!$A$3:$G$17,5,FALSE),IF($G$5="F1",'Definición técnica de imagenes'!$E$15,'Definición técnica de imagenes'!$F$13)),'Definición técnica de imagenes'!$E$16),"")</f>
        <v>950 x 608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200.1" customHeight="1" x14ac:dyDescent="0.25">
      <c r="A18" s="13" t="str">
        <f t="shared" ref="A18" si="3">IF(OR(B18&lt;&gt;"",J18&lt;&gt;""),CONCATENATE(LEFT(A17,3),IF(MID(A17,4,2)+1&lt;10,CONCATENATE("0",MID(A17,4,2)+1))),"")</f>
        <v>IMG09</v>
      </c>
      <c r="B18" s="27" t="s">
        <v>158</v>
      </c>
      <c r="C18" s="27" t="str">
        <f t="shared" si="0"/>
        <v>Recurso F1</v>
      </c>
      <c r="D18" s="14" t="s">
        <v>149</v>
      </c>
      <c r="E18" s="14"/>
      <c r="F18" s="14" t="str">
        <f t="shared" si="1"/>
        <v>CN_11_10_REC_70_IMG09.jpg</v>
      </c>
      <c r="G18" s="14" t="str">
        <f>IF(F18&lt;&gt;"",IF($G$4="Recurso",IF(LEFT($G$5,1)="M",VLOOKUP($G$5,'Definición técnica de imagenes'!$A$3:$G$17,5,FALSE),IF($G$5="F1",'Definición técnica de imagenes'!$E$15,'Definición técnica de imagenes'!$F$13)),'Definición técnica de imagenes'!$E$16),"")</f>
        <v>950 x 608 px</v>
      </c>
      <c r="H18" s="14" t="str">
        <f t="shared" si="2"/>
        <v/>
      </c>
      <c r="I18" s="14" t="str">
        <f>IF(OR(B18&lt;&gt;"",J18&lt;&gt;""),IF($G$4="Recurso",IF(LEFT($G$5,1)="M",IF(VLOOKUP($G$5,'Definición técnica de imagenes'!$A$3:$G$17,6,FALSE)=0,"",VLOOKUP($G$5,'Definición técnica de imagenes'!$A$3:$G$17,6,FALSE)),IF($G$5="F1","","")),'Definición técnica de imagenes'!$F$16),"")</f>
        <v/>
      </c>
      <c r="J18" s="21"/>
      <c r="K18" s="77" t="s">
        <v>168</v>
      </c>
    </row>
    <row r="19" spans="1:11" s="12" customFormat="1" ht="200.1" customHeight="1" x14ac:dyDescent="0.3">
      <c r="A19" s="75" t="s">
        <v>169</v>
      </c>
      <c r="B19" s="13" t="s">
        <v>170</v>
      </c>
      <c r="C19" s="27" t="str">
        <f t="shared" si="0"/>
        <v>Recurso F1</v>
      </c>
      <c r="D19" s="14" t="s">
        <v>154</v>
      </c>
      <c r="E19" s="14"/>
      <c r="F19" s="14" t="str">
        <f t="shared" si="1"/>
        <v>CN_11_10_REC_70_IMG10.jpg</v>
      </c>
      <c r="G19" s="14" t="str">
        <f>IF(F19&lt;&gt;"",IF($G$4="Recurso",IF(LEFT($G$5,1)="M",VLOOKUP($G$5,'Definición técnica de imagenes'!$A$3:$G$17,5,FALSE),IF($G$5="F1",'Definición técnica de imagenes'!$E$15,'Definición técnica de imagenes'!$F$13)),'Definición técnica de imagenes'!$E$16),"")</f>
        <v>950 x 608 px</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3" t="s">
        <v>38</v>
      </c>
      <c r="B1" s="94"/>
      <c r="C1" s="94"/>
      <c r="D1" s="94"/>
      <c r="E1" s="94"/>
      <c r="F1" s="95"/>
    </row>
    <row r="2" spans="1:11" x14ac:dyDescent="0.25">
      <c r="A2" s="39" t="s">
        <v>42</v>
      </c>
      <c r="B2" s="40"/>
      <c r="C2" s="96" t="s">
        <v>13</v>
      </c>
      <c r="D2" s="97"/>
      <c r="E2" s="98"/>
      <c r="F2" s="41"/>
    </row>
    <row r="3" spans="1:11" ht="63" x14ac:dyDescent="0.25">
      <c r="A3" s="42" t="s">
        <v>43</v>
      </c>
      <c r="B3" s="40"/>
      <c r="C3" s="102" t="s">
        <v>14</v>
      </c>
      <c r="D3" s="103"/>
      <c r="E3" s="104"/>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5" t="str">
        <f>CONCATENATE(H21,"_",I21,"_",J21,"_CO")</f>
        <v>LE_07_04_CO</v>
      </c>
      <c r="E5" s="106"/>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1" t="str">
        <f>CONCATENATE("SolicitudGrafica_",D5,".xls")</f>
        <v>SolicitudGrafica_LE_07_04_CO.xls</v>
      </c>
      <c r="E7" s="91"/>
      <c r="F7" s="92"/>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3" t="s">
        <v>41</v>
      </c>
      <c r="B13" s="94"/>
      <c r="C13" s="94"/>
      <c r="D13" s="94"/>
      <c r="E13" s="94"/>
      <c r="F13" s="95"/>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6" t="s">
        <v>49</v>
      </c>
      <c r="D15" s="97"/>
      <c r="E15" s="97"/>
      <c r="F15" s="98"/>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9" t="str">
        <f>CONCATENATE(H21,"_",I21,"_",J21,"_",K45)</f>
        <v>LE_07_04_REC10</v>
      </c>
      <c r="E17" s="100"/>
      <c r="F17" s="101"/>
      <c r="J17" s="31">
        <v>14</v>
      </c>
      <c r="K17" s="31">
        <v>14</v>
      </c>
    </row>
    <row r="18" spans="1:11" ht="79.5" thickBot="1" x14ac:dyDescent="0.3">
      <c r="A18" s="42" t="s">
        <v>48</v>
      </c>
      <c r="B18" s="40"/>
      <c r="C18" s="71" t="s">
        <v>128</v>
      </c>
      <c r="D18" s="91" t="str">
        <f>CONCATENATE("SolicitudGrafica_",D17,".xls")</f>
        <v>SolicitudGrafica_LE_07_04_REC10.xls</v>
      </c>
      <c r="E18" s="91"/>
      <c r="F18" s="92"/>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2015-04-07T23:18:24Z</dcterms:modified>
</cp:coreProperties>
</file>