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06_04_CO\Recursos DM\"/>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<sst xmlns="http://schemas.openxmlformats.org/spreadsheetml/2006/main" count="383" uniqueCount="201">
  <si>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</si>
  <si>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</si>
  <si>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</si>
  <si>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</si>
  <si>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</si>
  <si>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</si>
  <si>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</si>
  <si>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</si>
  <si>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</si>
  <si>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</si>
  <si>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</si>
  <si>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</si>
  <si>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</si>
  <si>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</si>
  <si>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</si>
  <si>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</si>
  <si>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</si>
  <si>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</si>
  <si>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</si>
  <si>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</si>
  <si>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</si>
  <si>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</si>
  <si>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</si>
  <si>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</si>
  <si>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</si>
  <si>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</si>
  <si>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</si>
  <si>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</si>
  <si>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</si>
  <si>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</si>
  <si>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</si>
  <si>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</si>
  <si>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</si>
  <si>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</si>
  <si>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</si>
  <si>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</si>
  <si>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</si>
  <si>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</si>
  <si>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</si>
  <si>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</si>
  <si>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</si>
  <si>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</si>
  <si>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</si>
  <si>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</si>
  <si>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</si>
  <si>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</si>
  <si>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</si>
  <si>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</si>
  <si>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</si>
  <si>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</si>
  <si>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</si>
  <si>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</si>
  <si>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</si>
  <si>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</si>
  <si>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</si>
  <si>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</si>
  <si>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</si>
  <si>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</si>
  <si>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</si>
  <si>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</si>
  <si>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</si>
  <si>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</si>
  <si>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</si>
  <si>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</si>
  <si>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</si>
  <si>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</si>
  <si>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</si>
  <si>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</si>
  <si>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</si>
  <si>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</si>
  <si>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</si>
  <si>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</si>
  <si>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</si>
  <si>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</si>
  <si>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</si>
  <si>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</si>
  <si>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</si>
  <si>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</si>
  <si>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</si>
  <si>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</si>
  <si>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</si>
  <si>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</si>
  <si>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</si>
  <si>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</si>
  <si>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</si>
  <si>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</si>
  <si>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</si>
  <si>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</si>
  <si>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</si>
  <si>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</si>
  <si>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</si>
  <si>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</si>
  <si>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</si>
  <si>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</si>
  <si>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</si>
  <si>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</si>
  <si>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</si>
  <si>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</si>
  <si>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</si>
  <si>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</si>
  <si>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</si>
  <si>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</si>
  <si>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</si>
  <si>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</si>
  <si>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</si>
  <si>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</si>
  <si>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</si>
  <si>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</si>
  <si>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</si>
  <si>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</si>
  <si>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</si>
  <si>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</si>
  <si>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</si>
  <si>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</si>
  <si>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</si>
  <si>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</si>
  <si>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</si>
  <si>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</si>
  <si>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</si>
  <si>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</si>
  <si>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</si>
  <si>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</si>
  <si>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</si>
  <si>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</si>
  <si>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</si>
  <si>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</si>
  <si>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</si>
  <si>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</si>
  <si>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</si>
  <si>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</si>
  <si>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</si>
  <si>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</si>
  <si>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</si>
  <si>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</si>
  <si>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</si>
  <si>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</si>
  <si>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</si>
  <si>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</si>
  <si>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</si>
  <si>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</si>
  <si>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</si>
  <si>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</si>
  <si>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</si>
  <si>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</si>
  <si>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</si>
  <si>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</si>
  <si>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</si>
  <si>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</si>
  <si>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</si>
  <si>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</si>
  <si>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</si>
  <si>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</si>
  <si>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</si>
  <si>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</si>
  <si>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</si>
  <si>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</si>
  <si>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</si>
  <si>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</si>
  <si>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</si>
  <si>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</si>
  <si>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</si>
  <si>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</si>
  <si>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</si>
  <si>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</si>
  <si>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</si>
  <si>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</si>
  <si>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</si>
  <si>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</si>
  <si>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</si>
  <si>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</si>
  <si>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</si>
  <si>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</si>
  <si>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</si>
  <si>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</si>
  <si>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</si>
  <si>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</si>
  <si>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</si>
  <si>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</si>
  <si>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</si>
  <si>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</si>
  <si>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</si>
  <si>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</si>
  <si>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</si>
  <si>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</si>
  <si>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</si>
  <si>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</si>
  <si>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</si>
  <si>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nutrición de los seres vivos</t>
  </si>
  <si>
    <t>Diego Molina</t>
  </si>
  <si>
    <t>CN_06_04_REC130</t>
  </si>
  <si>
    <t>Ilustración</t>
  </si>
  <si>
    <t>Transporte en membrana celular</t>
  </si>
  <si>
    <t>Eliminar las sigueintes palabras                                            "Cell memebrane",  "Glycoprotein", "Oligosaccharide", "Glycolipid".   "ionic channel".                                                                             Cambiar las palabras en inglés a español así:                                           Protein complex:  Proteína canal                                       Alpha helix proteín:  Proteína integral                                 Integral proteín: Proteína integral                                             Señalar la bicapa fosfolípidica como esta en la imagen.</t>
  </si>
  <si>
    <t>https://commons.wikimedia.org/wiki/File:Scheme_simple_diffusion_in_cell_membrane-es.svg</t>
  </si>
  <si>
    <t>Transporte pasivo: difusción simple</t>
  </si>
  <si>
    <t>Borrar la palabra tiempo y la  línea azul que está justo al lado.   Cambiar la palabra lípida por lipídica.     En la parte superior del lado izquierdo de la imagen incluir:  Alta concentración de sustancias   y en la parte inferior   Baja concentración de sustancias, como se muestra en la imagen.</t>
  </si>
  <si>
    <t>https://commons.wikimedia.org/wiki/File:Scheme_facilitated_diffusion_in_cell_membrane-es.svg?uselang=es</t>
  </si>
  <si>
    <t>Transporte pasivo: difusión facilitada</t>
  </si>
  <si>
    <t>Sin cambios</t>
  </si>
  <si>
    <t>https://commons.wikimedia.org/wiki/File:Scheme_sodium-potassium_pump-gl.svg</t>
  </si>
  <si>
    <t>Transporte activo (bomba de sodio-potasio)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</si>
</sst>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68035</xdr:colOff>
      <xdr:row>9</xdr:row>
      <xdr:rowOff>81642</xdr:rowOff>
    </xdr:from>
    <xdr:to>
      <xdr:col>10</xdr:col>
      <xdr:colOff>2993571</xdr:colOff>
      <xdr:row>9</xdr:row>
      <xdr:rowOff>1885842</xdr:rowOff>
    </xdr:to>
    <xdr:pic>
      <xdr:nvPicPr>
        <xdr:cNvPr id="5" name="Imagen 4"/>
        <xdr:cNvPicPr>
          <a:picLocks noChangeAspect="1"/>
        </xdr:cNvPicPr>
      </xdr:nvPicPr>
      <xdr:blipFill>
        <a:blip xmlns:r="http://schemas.openxmlformats.org/officeDocument/2006/relationships" r:embed="rId1"/>
        <a:stretch>
          <a:fillRect/>
        </a:stretch>
      </xdr:blipFill>
      <xdr:spPr>
        <a:xfrm>
          <a:off x="16437428" y="2204356"/>
          <a:ext cx="2925536" cy="1804200"/>
        </a:xfrm>
        <a:prstGeom prst="rect">
          <a:avLst/>
        </a:prstGeom>
      </xdr:spPr>
    </xdr:pic>
    <xdr:clientData/>
  </xdr:twoCellAnchor>
  <xdr:twoCellAnchor editAs="oneCell">
    <xdr:from>
      <xdr:col>10</xdr:col>
      <xdr:colOff>81643</xdr:colOff>
      <xdr:row>10</xdr:row>
      <xdr:rowOff>244928</xdr:rowOff>
    </xdr:from>
    <xdr:to>
      <xdr:col>10</xdr:col>
      <xdr:colOff>3052918</xdr:colOff>
      <xdr:row>10</xdr:row>
      <xdr:rowOff>2258786</xdr:rowOff>
    </xdr:to>
    <xdr:pic>
      <xdr:nvPicPr>
        <xdr:cNvPr id="9" name="Imagen 8"/>
        <xdr:cNvPicPr>
          <a:picLocks noChangeAspect="1"/>
        </xdr:cNvPicPr>
      </xdr:nvPicPr>
      <xdr:blipFill>
        <a:blip xmlns:r="http://schemas.openxmlformats.org/officeDocument/2006/relationships" r:embed="rId2"/>
        <a:stretch>
          <a:fillRect/>
        </a:stretch>
      </xdr:blipFill>
      <xdr:spPr>
        <a:xfrm>
          <a:off x="16451036" y="5755821"/>
          <a:ext cx="2971275" cy="20138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70" zoomScaleNormal="70" zoomScalePageLayoutView="140" workbookViewId="0">
      <selection activeCell="C5" sqref="C5:D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41.3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F8</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42310</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F8</v>
      </c>
      <c r="F9" s="57" t="s">
        <v>61</v>
      </c>
      <c r="G9" s="57" t="s">
        <v>59</v>
      </c>
      <c r="H9" s="57" t="s">
        <v>60</v>
      </c>
      <c r="I9" s="57" t="s">
        <v>114</v>
      </c>
      <c r="J9" s="18" t="s">
        <v>6</v>
      </c>
      <c r="K9" s="19" t="s">
        <v>7</v>
      </c>
      <c r="O9" s="2" t="str">
        <f>'Definición técnica de imagenes'!A11</f>
        <v>M10B</v>
      </c>
    </row>
    <row r="10" spans="1:16" s="11" customFormat="1" ht="276" customHeight="1" x14ac:dyDescent="0.25">
      <c r="A10" s="12" t="str">
        <f>IF(OR(B10&lt;&gt;"",J10&lt;&gt;""),"IMG01","")</f>
        <v>IMG01</v>
      </c>
      <c r="B10" s="62">
        <v>239311687</v>
      </c>
      <c r="C10" s="20" t="str">
        <f t="shared" ref="C10:C41" si="0">IF(OR(B10&lt;&gt;"",J10&lt;&gt;""),IF($G$4="Recurso",CONCATENATE($G$4," ",$G$5),$G$4),"")</f>
        <v>Recurso F8</v>
      </c>
      <c r="D10" s="63" t="s">
        <v>190</v>
      </c>
      <c r="E10" s="63" t="s">
        <v>155</v>
      </c>
      <c r="F10" s="13" t="str">
        <f t="shared" ref="F10" ca="1" si="1">IF(OR(B10&lt;&gt;"",J10&lt;&gt;""),CONCATENATE($C$7,"_",$A10,IF($G$4="Cuaderno de Estudio","_small",CONCATENATE(IF(I10="","","n"),IF(LEFT($G$5,1)="F",".jpg",".png")))),"")</f>
        <v>CN_06_04_REC130_IMG01.jpg</v>
      </c>
      <c r="G10" s="13" t="str">
        <f ca="1">IF($F10&lt;&gt;"",IF($G$4="Recurso",VLOOKUP($E10,OFFSET('Definición técnica de imagenes'!$A$1,MATCH($G$5,'Definición técnica de imagenes'!$A$1:$A$104,0)-1,1,COUNTIF('Definición técnica de imagenes'!$A$3:$A$102,$G$5),5),5,FALSE),'Definición técnica de imagenes'!$F$16),"")</f>
        <v>643 x 450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t="s">
        <v>192</v>
      </c>
      <c r="O10" s="2" t="str">
        <f>'Definición técnica de imagenes'!A12</f>
        <v>M12D</v>
      </c>
    </row>
    <row r="11" spans="1:16" s="11" customFormat="1" ht="279" customHeight="1" x14ac:dyDescent="0.25">
      <c r="A11" s="12" t="str">
        <f t="shared" ref="A11:A18" si="3">IF(OR(B11&lt;&gt;"",J11&lt;&gt;""),CONCATENATE(LEFT(A10,3),IF(MID(A10,4,2)+1&lt;10,CONCATENATE("0",MID(A10,4,2)+1))),"")</f>
        <v>IMG02</v>
      </c>
      <c r="B11" s="62" t="s">
        <v>193</v>
      </c>
      <c r="C11" s="20" t="str">
        <f t="shared" si="0"/>
        <v>Recurso F8</v>
      </c>
      <c r="D11" s="63" t="s">
        <v>190</v>
      </c>
      <c r="E11" s="63" t="s">
        <v>155</v>
      </c>
      <c r="F11" s="13" t="str">
        <f t="shared" ref="F11:F74" ca="1" si="4">IF(OR(B11&lt;&gt;"",J11&lt;&gt;""),CONCATENATE($C$7,"_",$A11,IF($G$4="Cuaderno de Estudio","_small",CONCATENATE(IF(I11="","","n"),IF(LEFT($G$5,1)="F",".jpg",".png")))),"")</f>
        <v>CN_06_04_REC130_IMG02.jpg</v>
      </c>
      <c r="G11" s="13" t="str">
        <f ca="1">IF($F11&lt;&gt;"",IF($G$4="Recurso",VLOOKUP($E11,OFFSET('Definición técnica de imagenes'!$A$1,MATCH($G$5,'Definición técnica de imagenes'!$A$1:$A$104,0)-1,1,COUNTIF('Definición técnica de imagenes'!$A$3:$A$102,$G$5),5),5,FALSE),'Definición técnica de imagenes'!$F$16),"")</f>
        <v>643 x 450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194</v>
      </c>
      <c r="K11" s="65" t="s">
        <v>195</v>
      </c>
      <c r="O11" s="2" t="str">
        <f>'Definición técnica de imagenes'!A13</f>
        <v>M101</v>
      </c>
    </row>
    <row r="12" spans="1:16" s="11" customFormat="1" ht="81" customHeight="1" x14ac:dyDescent="0.25">
      <c r="A12" s="12" t="str">
        <f t="shared" si="3"/>
        <v>IMG03</v>
      </c>
      <c r="B12" s="62" t="s">
        <v>196</v>
      </c>
      <c r="C12" s="20" t="str">
        <f t="shared" si="0"/>
        <v>Recurso F8</v>
      </c>
      <c r="D12" s="63" t="s">
        <v>190</v>
      </c>
      <c r="E12" s="63" t="s">
        <v>155</v>
      </c>
      <c r="F12" s="13" t="str">
        <f t="shared" ca="1" si="4"/>
        <v>CN_06_04_REC130_IMG03.jpg</v>
      </c>
      <c r="G12" s="13" t="str">
        <f ca="1">IF($F12&lt;&gt;"",IF($G$4="Recurso",VLOOKUP($E12,OFFSET('Definición técnica de imagenes'!$A$1,MATCH($G$5,'Definición técnica de imagenes'!$A$1:$A$104,0)-1,1,COUNTIF('Definición técnica de imagenes'!$A$3:$A$102,$G$5),5),5,FALSE),'Definición técnica de imagenes'!$F$16),"")</f>
        <v>643 x 450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t="s">
        <v>197</v>
      </c>
      <c r="K12" s="64" t="s">
        <v>198</v>
      </c>
      <c r="O12" s="2" t="str">
        <f>'Definición técnica de imagenes'!A18</f>
        <v>Diaporama F1</v>
      </c>
    </row>
    <row r="13" spans="1:16" s="11" customFormat="1" ht="87" customHeight="1" x14ac:dyDescent="0.25">
      <c r="A13" s="12" t="str">
        <f t="shared" si="3"/>
        <v>IMG04</v>
      </c>
      <c r="B13" s="62" t="s">
        <v>199</v>
      </c>
      <c r="C13" s="20" t="str">
        <f t="shared" si="0"/>
        <v>Recurso F8</v>
      </c>
      <c r="D13" s="63" t="s">
        <v>190</v>
      </c>
      <c r="E13" s="63" t="s">
        <v>155</v>
      </c>
      <c r="F13" s="13" t="str">
        <f t="shared" ca="1" si="4"/>
        <v>CN_06_04_REC130_IMG04.jpg</v>
      </c>
      <c r="G13" s="13" t="str">
        <f ca="1">IF($F13&lt;&gt;"",IF($G$4="Recurso",VLOOKUP($E13,OFFSET('Definición técnica de imagenes'!$A$1,MATCH($G$5,'Definición técnica de imagenes'!$A$1:$A$104,0)-1,1,COUNTIF('Definición técnica de imagenes'!$A$3:$A$102,$G$5),5),5,FALSE),'Definición técnica de imagenes'!$F$16),"")</f>
        <v>643 x 450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t="s">
        <v>200</v>
      </c>
      <c r="K13" s="64" t="s">
        <v>198</v>
      </c>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2015-11-02T22:30:56Z</dcterms:modified>
</cp:coreProperties>
</file>