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iguel\Documents\GitHub\CienciasNaturales\fuentes\contenidos\grado09\guion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345" windowHeight="46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<sst xmlns="http://schemas.openxmlformats.org/spreadsheetml/2006/main" count="405" uniqueCount="213">
  <si>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</si>
  <si>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</si>
  <si>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</si>
  <si>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</si>
  <si>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</si>
  <si>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</si>
  <si>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</si>
  <si>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</si>
  <si>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</si>
  <si>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</si>
  <si>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</si>
  <si>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</si>
  <si>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</si>
  <si>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</si>
  <si>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</si>
  <si>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</si>
  <si>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</si>
  <si>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</si>
  <si>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</si>
  <si>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</si>
  <si>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</si>
  <si>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</si>
  <si>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</si>
  <si>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</si>
  <si>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</si>
  <si>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</si>
  <si>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</si>
  <si>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</si>
  <si>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</si>
  <si>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</si>
  <si>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</si>
  <si>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</si>
  <si>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</si>
  <si>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</si>
  <si>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</si>
  <si>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</si>
  <si>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</si>
  <si>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</si>
  <si>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</si>
  <si>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</si>
  <si>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</si>
  <si>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</si>
  <si>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</si>
  <si>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</si>
  <si>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</si>
  <si>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</si>
  <si>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</si>
  <si>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</si>
  <si>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</si>
  <si>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</si>
  <si>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</si>
  <si>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</si>
  <si>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</si>
  <si>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</si>
  <si>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</si>
  <si>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</si>
  <si>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</si>
  <si>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</si>
  <si>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</si>
  <si>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</si>
  <si>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</si>
  <si>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</si>
  <si>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</si>
  <si>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</si>
  <si>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</si>
  <si>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</si>
  <si>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</si>
  <si>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</si>
  <si>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</si>
  <si>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</si>
  <si>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</si>
  <si>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</si>
  <si>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</si>
  <si>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</si>
  <si>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</si>
  <si>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</si>
  <si>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</si>
  <si>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</si>
  <si>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</si>
  <si>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</si>
  <si>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</si>
  <si>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</si>
  <si>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</si>
  <si>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</si>
  <si>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</si>
  <si>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</si>
  <si>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</si>
  <si>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</si>
  <si>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</si>
  <si>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</si>
  <si>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</si>
  <si>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</si>
  <si>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</si>
  <si>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</si>
  <si>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</si>
  <si>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</si>
  <si>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</si>
  <si>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</si>
  <si>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</si>
  <si>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</si>
  <si>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</si>
  <si>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</si>
  <si>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</si>
  <si>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</si>
  <si>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</si>
  <si>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</si>
  <si>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</si>
  <si>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</si>
  <si>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</si>
  <si>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</si>
  <si>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</si>
  <si>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</si>
  <si>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</si>
  <si>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</si>
  <si>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</si>
  <si>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</si>
  <si>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</si>
  <si>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</si>
  <si>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</si>
  <si>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</si>
  <si>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</si>
  <si>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</si>
  <si>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</si>
  <si>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</si>
  <si>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</si>
  <si>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</si>
  <si>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</si>
  <si>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</si>
  <si>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</si>
  <si>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</si>
  <si>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</si>
  <si>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</si>
  <si>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</si>
  <si>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</si>
  <si>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</si>
  <si>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</si>
  <si>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</si>
  <si>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</si>
  <si>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</si>
  <si>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</si>
  <si>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</si>
  <si>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</si>
  <si>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</si>
  <si>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</si>
  <si>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</si>
  <si>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</si>
  <si>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</si>
  <si>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</si>
  <si>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</si>
  <si>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</si>
  <si>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</si>
  <si>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</si>
  <si>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</si>
  <si>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</si>
  <si>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</si>
  <si>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</si>
  <si>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</si>
  <si>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</si>
  <si>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</si>
  <si>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</si>
  <si>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</si>
  <si>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</si>
  <si>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</si>
  <si>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</si>
  <si>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</si>
  <si>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</si>
  <si>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</si>
  <si>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</si>
  <si>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</si>
  <si>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</si>
  <si>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</si>
  <si>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</si>
  <si>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</si>
  <si>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</si>
  <si>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</si>
  <si>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</si>
  <si>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</si>
  <si>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</si>
  <si>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</si>
  <si>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</si>
  <si>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</si>
  <si>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</si>
  <si>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</si>
  <si>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</si>
  <si>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</si>
  <si>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</si>
  <si>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</si>
  <si>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material hereditario y su expresión</t>
  </si>
  <si>
    <t>Miguel Aljure</t>
  </si>
  <si>
    <t>CN_09_01_CO_REC10</t>
  </si>
  <si>
    <t>Fotografía</t>
  </si>
  <si>
    <t>Dogma central de la biología molecular dentro de una célula eucariota</t>
  </si>
  <si>
    <t xml:space="preserve">Modificar los textos: Nucleus por Núcleo, DNA por ADN, Transcription por Transcripción, RNA por ARN, Splicing por Maduración del ARN, mRNA por ARNm, CYTOPLASM por Citoplasma, a.a. chain por Cadena de aminoácidos, Translatios por Traducción, Export por Exportar, Folding por Plegamiento, Protein por Proteína. </t>
  </si>
  <si>
    <t>Ilustración de la anatomía de una célula animal</t>
  </si>
  <si>
    <t>Eliminar el texto: Anatomy an Animal Cell. Modificar los textos: cell membrane por membrana celular, nucleus por núcleo, nucleolus por nucleolo, vacuole por vacuola, lysosome por lisosoma, cytoplasm por citoplasma, mitochondrion por mitocondria, golgi complex por complejo de golgy, endoplasmic reticulum por reticulo endoplasmático.</t>
  </si>
  <si>
    <t>Ilustración</t>
  </si>
  <si>
    <t>Ilustración de un cloroplasto.</t>
  </si>
  <si>
    <t>Eliminar los textos que aparecen allí. Incluir dentro del cloroplasto una hebra que represente el ADN, señalarlo y escribir "ADN cloroplástico"</t>
  </si>
  <si>
    <t>Estructura del ADN y del ARN</t>
  </si>
  <si>
    <t>Eliminar el título de la imagen. Modificar los textos: Base pairs por Pares de bases, Helix of sugar - phosphates por Hélice de azucar - fosfato, Adenine por Adenina, Cytosine por Citocina, Guanine por Guanina, Thymine por Timina, Deoxyribonucleic acid (DNA) por Ácido desoxiribonucleico ADN, Ribonucleic acid (RNA) por Ácido ribonucleico.</t>
  </si>
  <si>
    <t>http://aprenderasbiologia.blogspot.com.co/2011/01/transcripcion-del-adn.html</t>
  </si>
  <si>
    <t>Representación de la transcripción</t>
  </si>
  <si>
    <t>Eiminar el texto RNA polimerasa. Modificar DNA por ADN y RNA por ARN.</t>
  </si>
  <si>
    <t>Ribosoma y traducción</t>
  </si>
  <si>
    <t>Molécula de ADN</t>
  </si>
  <si>
    <t>Trascripción y traducción</t>
  </si>
  <si>
    <t>Tomar la imagen del ADN, ponerla horizontal y con la leyenda al lado "ADN". Hacer una flecha hacia abajo junto con el texto "transcripción", que llegue a una molécula que será como la del ADN pero con solo una hélice en vez de dos, y a cuyo lado dira "ARN". Después, otra flecha hacia abajo con el texto traducción, y la proteína de la segunda imagen, con el texto "Proteína".</t>
  </si>
  <si>
    <t>294416855 y 49160974</t>
  </si>
  <si>
    <t>Representación de una molécula</t>
  </si>
  <si>
    <t xml:space="preserve">Modificar los textos: Growing polypeptide chain por Proteína, Large ribosomal subunit por ribosoma, mRNA por ARN. Eliminar el texto que dice Small ribosomal subunit, y el que dice tRNA. Cambiar los colores de las estructuras. </t>
  </si>
  <si>
    <t>Molécula de ARN</t>
  </si>
  <si>
    <t>Hacer solo una de las cadenas de la imagen, ya sea la roja o la azul, y cambiar el color de las bolitas a verde. Dejar los cilindros del color plateado que tienen. Recordar que cada cadena tiene bolitas y cilindros, por lo que al dejar solo una la cantidad de cilindros también se reduce a la mitad. No alterar el largo total de la imagen</t>
  </si>
  <si>
    <t>Hacer que la imagen sea más larga, por ejemplo, uniendo dos imágenes iguales.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</si>
</sst>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5" activePane="bottomLeft" state="frozen"/>
      <selection pane="bottomLeft" activeCell="B19" sqref="B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9</v>
      </c>
      <c r="D3" s="88"/>
      <c r="F3" s="80">
        <v>42349</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162" x14ac:dyDescent="0.25">
      <c r="A10" s="12" t="str">
        <f>IF(OR(B10&lt;&gt;"",J10&lt;&gt;""),"IMG01","")</f>
        <v>IMG01</v>
      </c>
      <c r="B10" s="62" t="s">
        <v>207</v>
      </c>
      <c r="C10" s="20" t="str">
        <f t="shared" ref="C10:C41" si="0">IF(OR(B10&lt;&gt;"",J10&lt;&gt;""),IF($G$4="Recurso",CONCATENATE($G$4," ",$G$5),$G$4),"")</f>
        <v>Recurso F4</v>
      </c>
      <c r="D10" s="63" t="s">
        <v>195</v>
      </c>
      <c r="E10" s="63" t="s">
        <v>150</v>
      </c>
      <c r="F10" s="13" t="str">
        <f t="shared" ref="F10" ca="1" si="1">IF(OR(B10&lt;&gt;"",J10&lt;&gt;""),CONCATENATE($C$7,"_",$A10,IF($G$4="Cuaderno de Estudio","_small",CONCATENATE(IF(I10="","","n"),IF(LEFT($G$5,1)="F",".jpg",".png")))),"")</f>
        <v>CN_09_01_CO_REC10_IMG01.jpg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4" t="s">
        <v>205</v>
      </c>
      <c r="K10" s="64" t="s">
        <v>206</v>
      </c>
      <c r="O10" s="2" t="str">
        <f>'Definición técnica de imagenes'!A12</f>
        <v>M12D</v>
      </c>
    </row>
    <row r="11" spans="1:16" s="11" customFormat="1" ht="148.5" x14ac:dyDescent="0.25">
      <c r="A11" s="12" t="str">
        <f t="shared" ref="A11:A18" si="3">IF(OR(B11&lt;&gt;"",J11&lt;&gt;""),CONCATENATE(LEFT(A10,3),IF(MID(A10,4,2)+1&lt;10,CONCATENATE("0",MID(A10,4,2)+1))),"")</f>
        <v>IMG02</v>
      </c>
      <c r="B11" s="62">
        <v>106263587</v>
      </c>
      <c r="C11" s="20" t="str">
        <f t="shared" si="0"/>
        <v>Recurso F4</v>
      </c>
      <c r="D11" s="63" t="s">
        <v>195</v>
      </c>
      <c r="E11" s="63" t="s">
        <v>163</v>
      </c>
      <c r="F11" s="13" t="str">
        <f t="shared" ref="F11:F74" ca="1" si="4">IF(OR(B11&lt;&gt;"",J11&lt;&gt;""),CONCATENATE($C$7,"_",$A11,IF($G$4="Cuaderno de Estudio","_small",CONCATENATE(IF(I11="","","n"),IF(LEFT($G$5,1)="F",".jpg",".png")))),"")</f>
        <v>CN_09_01_CO_REC10_IMG02.jpg</v>
      </c>
      <c r="G11" s="13" t="str">
        <f ca="1">IF($F11&lt;&gt;"",IF($G$4="Recurso",VLOOKUP($E11,OFFSET('Definición técnica de imagenes'!$A$1,MATCH($G$5,'Definición técnica de imagenes'!$A$1:$A$104,0)-1,1,COUNTIF('Definición técnica de imagenes'!$A$3:$A$102,$G$5),5),5,FALSE),'Definición técnica de imagenes'!$F$16),"")</f>
        <v>330 x 475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191</v>
      </c>
      <c r="K11" s="65" t="s">
        <v>192</v>
      </c>
      <c r="O11" s="2" t="str">
        <f>'Definición técnica de imagenes'!A13</f>
        <v>M101</v>
      </c>
    </row>
    <row r="12" spans="1:16" s="11" customFormat="1" ht="162" x14ac:dyDescent="0.25">
      <c r="A12" s="12" t="str">
        <f t="shared" si="3"/>
        <v>IMG03</v>
      </c>
      <c r="B12" s="62">
        <v>141162034</v>
      </c>
      <c r="C12" s="20" t="str">
        <f t="shared" si="0"/>
        <v>Recurso F4</v>
      </c>
      <c r="D12" s="63" t="s">
        <v>195</v>
      </c>
      <c r="E12" s="63" t="s">
        <v>155</v>
      </c>
      <c r="F12" s="13" t="str">
        <f t="shared" ca="1" si="4"/>
        <v>CN_09_01_CO_REC10_IMG03.jpg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t="s">
        <v>194</v>
      </c>
      <c r="O12" s="2" t="str">
        <f>'Definición técnica de imagenes'!A18</f>
        <v>Diaporama F1</v>
      </c>
    </row>
    <row r="13" spans="1:16" s="11" customFormat="1" ht="67.5" x14ac:dyDescent="0.25">
      <c r="A13" s="12" t="str">
        <f t="shared" si="3"/>
        <v>IMG04</v>
      </c>
      <c r="B13" s="62">
        <v>141162607</v>
      </c>
      <c r="C13" s="20" t="str">
        <f t="shared" si="0"/>
        <v>Recurso F4</v>
      </c>
      <c r="D13" s="63" t="s">
        <v>195</v>
      </c>
      <c r="E13" s="63" t="s">
        <v>163</v>
      </c>
      <c r="F13" s="13" t="str">
        <f t="shared" ca="1" si="4"/>
        <v>CN_09_01_CO_REC10_IMG04.jpg</v>
      </c>
      <c r="G13" s="13" t="str">
        <f ca="1">IF($F13&lt;&gt;"",IF($G$4="Recurso",VLOOKUP($E13,OFFSET('Definición técnica de imagenes'!$A$1,MATCH($G$5,'Definición técnica de imagenes'!$A$1:$A$104,0)-1,1,COUNTIF('Definición técnica de imagenes'!$A$3:$A$102,$G$5),5),5,FALSE),'Definición técnica de imagenes'!$F$16),"")</f>
        <v>330 x 475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196</v>
      </c>
      <c r="K13" s="64" t="s">
        <v>197</v>
      </c>
      <c r="O13" s="2" t="str">
        <f>'Definición técnica de imagenes'!A19</f>
        <v>F4</v>
      </c>
    </row>
    <row r="14" spans="1:16" s="11" customFormat="1" ht="148.5" x14ac:dyDescent="0.25">
      <c r="A14" s="12" t="str">
        <f t="shared" si="3"/>
        <v>IMG05</v>
      </c>
      <c r="B14" s="62">
        <v>124474282</v>
      </c>
      <c r="C14" s="20" t="str">
        <f t="shared" si="0"/>
        <v>Recurso F4</v>
      </c>
      <c r="D14" s="63" t="s">
        <v>195</v>
      </c>
      <c r="E14" s="63" t="s">
        <v>155</v>
      </c>
      <c r="F14" s="13" t="str">
        <f t="shared" ca="1" si="4"/>
        <v>CN_09_01_CO_REC10_IMG05.jpg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198</v>
      </c>
      <c r="K14" s="64" t="s">
        <v>199</v>
      </c>
      <c r="O14" s="2" t="str">
        <f>'Definición técnica de imagenes'!A22</f>
        <v>F6</v>
      </c>
    </row>
    <row r="15" spans="1:16" s="11" customFormat="1" ht="54" x14ac:dyDescent="0.25">
      <c r="A15" s="12" t="str">
        <f t="shared" si="3"/>
        <v>IMG06</v>
      </c>
      <c r="B15" s="62" t="s">
        <v>200</v>
      </c>
      <c r="C15" s="20" t="str">
        <f t="shared" si="0"/>
        <v>Recurso F4</v>
      </c>
      <c r="D15" s="63" t="s">
        <v>195</v>
      </c>
      <c r="E15" s="63" t="s">
        <v>163</v>
      </c>
      <c r="F15" s="13" t="str">
        <f t="shared" ca="1" si="4"/>
        <v>CN_09_01_CO_REC10_IMG06.jpg</v>
      </c>
      <c r="G15" s="13" t="str">
        <f ca="1">IF($F15&lt;&gt;"",IF($G$4="Recurso",VLOOKUP($E15,OFFSET('Definición técnica de imagenes'!$A$1,MATCH($G$5,'Definición técnica de imagenes'!$A$1:$A$104,0)-1,1,COUNTIF('Definición técnica de imagenes'!$A$3:$A$102,$G$5),5),5,FALSE),'Definición técnica de imagenes'!$F$16),"")</f>
        <v>330 x 475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201</v>
      </c>
      <c r="K15" s="66" t="s">
        <v>202</v>
      </c>
      <c r="O15" s="2" t="str">
        <f>'Definición técnica de imagenes'!A24</f>
        <v>F6B</v>
      </c>
    </row>
    <row r="16" spans="1:16" s="11" customFormat="1" ht="14.25" x14ac:dyDescent="0.3">
      <c r="A16" s="12" t="str">
        <f t="shared" si="3"/>
        <v>IMG07</v>
      </c>
      <c r="B16" s="62">
        <v>151122491</v>
      </c>
      <c r="C16" s="20" t="str">
        <f t="shared" si="0"/>
        <v>Recurso F4</v>
      </c>
      <c r="D16" s="63" t="s">
        <v>190</v>
      </c>
      <c r="E16" s="63" t="s">
        <v>155</v>
      </c>
      <c r="F16" s="13" t="str">
        <f t="shared" ca="1" si="4"/>
        <v>CN_09_01_CO_REC10_IMG07.jpg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208</v>
      </c>
      <c r="K16" s="68"/>
      <c r="O16" s="2" t="str">
        <f>'Definición técnica de imagenes'!A25</f>
        <v>F7</v>
      </c>
    </row>
    <row r="17" spans="1:15" s="11" customFormat="1" ht="108" x14ac:dyDescent="0.25">
      <c r="A17" s="12" t="str">
        <f t="shared" si="3"/>
        <v>IMG08</v>
      </c>
      <c r="B17" s="62">
        <v>163605509</v>
      </c>
      <c r="C17" s="20" t="str">
        <f t="shared" si="0"/>
        <v>Recurso F4</v>
      </c>
      <c r="D17" s="63" t="s">
        <v>195</v>
      </c>
      <c r="E17" s="63" t="s">
        <v>163</v>
      </c>
      <c r="F17" s="13" t="str">
        <f t="shared" ca="1" si="4"/>
        <v>CN_09_01_CO_REC10_IMG08.jpg</v>
      </c>
      <c r="G17" s="13" t="str">
        <f ca="1">IF($F17&lt;&gt;"",IF($G$4="Recurso",VLOOKUP($E17,OFFSET('Definición técnica de imagenes'!$A$1,MATCH($G$5,'Definición técnica de imagenes'!$A$1:$A$104,0)-1,1,COUNTIF('Definición técnica de imagenes'!$A$3:$A$102,$G$5),5),5,FALSE),'Definición técnica de imagenes'!$F$16),"")</f>
        <v>330 x 475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203</v>
      </c>
      <c r="K17" s="66" t="s">
        <v>209</v>
      </c>
      <c r="O17" s="2" t="str">
        <f>'Definición técnica de imagenes'!A27</f>
        <v>F7B</v>
      </c>
    </row>
    <row r="18" spans="1:15" s="11" customFormat="1" ht="40.5" x14ac:dyDescent="0.25">
      <c r="A18" s="12" t="str">
        <f t="shared" si="3"/>
        <v>IMG09</v>
      </c>
      <c r="B18" s="62">
        <v>93030028</v>
      </c>
      <c r="C18" s="20" t="str">
        <f t="shared" si="0"/>
        <v>Recurso F4</v>
      </c>
      <c r="D18" s="63" t="s">
        <v>195</v>
      </c>
      <c r="E18" s="63" t="s">
        <v>155</v>
      </c>
      <c r="F18" s="13" t="str">
        <f t="shared" ca="1" si="4"/>
        <v>CN_09_01_CO_REC10_IMG09.jpg</v>
      </c>
      <c r="G18" s="13" t="str">
        <f ca="1">IF($F18&lt;&gt;"",IF($G$4="Recurso",VLOOKUP($E18,OFFSET('Definición técnica de imagenes'!$A$1,MATCH($G$5,'Definición técnica de imagenes'!$A$1:$A$104,0)-1,1,COUNTIF('Definición técnica de imagenes'!$A$3:$A$102,$G$5),5),5,FALSE),'Definición técnica de imagenes'!$F$16),"")</f>
        <v>750 x 365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204</v>
      </c>
      <c r="K18" s="66" t="s">
        <v>212</v>
      </c>
      <c r="O18" s="2" t="str">
        <f>'Definición técnica de imagenes'!A30</f>
        <v>F8</v>
      </c>
    </row>
    <row r="19" spans="1:15" s="11" customFormat="1" ht="142.5" x14ac:dyDescent="0.3">
      <c r="A19" s="12" t="str">
        <f t="shared" ref="A19:A50" si="6">IF(OR(B19&lt;&gt;"",J19&lt;&gt;""),CONCATENATE(LEFT(A18,3),IF(MID(A18,4,2)+1&lt;10,CONCATENATE("0",MID(A18,4,2)+1),MID(A18,4,2)+1)),"")</f>
        <v>IMG10</v>
      </c>
      <c r="B19" s="62">
        <v>93030028</v>
      </c>
      <c r="C19" s="20" t="str">
        <f t="shared" si="0"/>
        <v>Recurso F4</v>
      </c>
      <c r="D19" s="63" t="s">
        <v>195</v>
      </c>
      <c r="E19" s="63" t="s">
        <v>155</v>
      </c>
      <c r="F19" s="13" t="str">
        <f t="shared" ca="1" si="4"/>
        <v>CN_09_01_CO_REC10_IMG10.jpg</v>
      </c>
      <c r="G19" s="13" t="str">
        <f ca="1">IF($F19&lt;&gt;"",IF($G$4="Recurso",VLOOKUP($E19,OFFSET('Definición técnica de imagenes'!$A$1,MATCH($G$5,'Definición técnica de imagenes'!$A$1:$A$104,0)-1,1,COUNTIF('Definición técnica de imagenes'!$A$3:$A$102,$G$5),5),5,FALSE),'Definición técnica de imagenes'!$F$16),"")</f>
        <v>750 x 365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210</v>
      </c>
      <c r="K19" s="68" t="s">
        <v>211</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2016-01-23T16:12:44Z</dcterms:modified>
</cp:coreProperties>
</file>