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40" windowWidth="33760" windowHeight="198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 i="1"/>
  <c r="A11" i="1"/>
  <c r="I11" i="1"/>
  <c r="I12" i="1"/>
  <c r="I13" i="1"/>
  <c r="I14" i="1"/>
  <c r="I15" i="1"/>
  <c r="I16" i="1"/>
  <c r="I17" i="1"/>
  <c r="I18" i="1"/>
  <c r="I19" i="1"/>
  <c r="I20" i="1"/>
  <c r="I21" i="1"/>
  <c r="I22" i="1"/>
  <c r="I23" i="1"/>
  <c r="I24" i="1"/>
  <c r="I25" i="1"/>
  <c r="I26" i="1"/>
  <c r="I27" i="1"/>
  <c r="I28" i="1"/>
  <c r="H28" i="1"/>
  <c r="I29" i="1"/>
  <c r="I30" i="1"/>
  <c r="H30" i="1"/>
  <c r="I31" i="1"/>
  <c r="I32" i="1"/>
  <c r="H32" i="1"/>
  <c r="I33" i="1"/>
  <c r="I34" i="1"/>
  <c r="H34" i="1"/>
  <c r="I35" i="1"/>
  <c r="I36" i="1"/>
  <c r="H36" i="1"/>
  <c r="I37" i="1"/>
  <c r="I38" i="1"/>
  <c r="H38" i="1"/>
  <c r="I39" i="1"/>
  <c r="I40" i="1"/>
  <c r="H40" i="1"/>
  <c r="I41" i="1"/>
  <c r="I42" i="1"/>
  <c r="H42" i="1"/>
  <c r="I43" i="1"/>
  <c r="I44" i="1"/>
  <c r="H44" i="1"/>
  <c r="I45" i="1"/>
  <c r="I46" i="1"/>
  <c r="H46" i="1"/>
  <c r="I47" i="1"/>
  <c r="I48" i="1"/>
  <c r="H48" i="1"/>
  <c r="I49" i="1"/>
  <c r="I50" i="1"/>
  <c r="H50" i="1"/>
  <c r="I51" i="1"/>
  <c r="I52" i="1"/>
  <c r="H52" i="1"/>
  <c r="I53" i="1"/>
  <c r="I54" i="1"/>
  <c r="H54" i="1"/>
  <c r="I55" i="1"/>
  <c r="I56" i="1"/>
  <c r="H56" i="1"/>
  <c r="I57" i="1"/>
  <c r="I58" i="1"/>
  <c r="H58" i="1"/>
  <c r="I59" i="1"/>
  <c r="I60" i="1"/>
  <c r="H60" i="1"/>
  <c r="I61" i="1"/>
  <c r="I62" i="1"/>
  <c r="H62" i="1"/>
  <c r="I63" i="1"/>
  <c r="I64" i="1"/>
  <c r="H64" i="1"/>
  <c r="I65" i="1"/>
  <c r="I66" i="1"/>
  <c r="H66" i="1"/>
  <c r="I67" i="1"/>
  <c r="I68" i="1"/>
  <c r="H68" i="1"/>
  <c r="I69" i="1"/>
  <c r="I70" i="1"/>
  <c r="H70" i="1"/>
  <c r="I71" i="1"/>
  <c r="I72" i="1"/>
  <c r="H72" i="1"/>
  <c r="I73" i="1"/>
  <c r="I74" i="1"/>
  <c r="H74" i="1"/>
  <c r="I75" i="1"/>
  <c r="I76" i="1"/>
  <c r="H76" i="1"/>
  <c r="I77" i="1"/>
  <c r="I78" i="1"/>
  <c r="H78" i="1"/>
  <c r="I79" i="1"/>
  <c r="I80" i="1"/>
  <c r="H80" i="1"/>
  <c r="I81" i="1"/>
  <c r="I82" i="1"/>
  <c r="H82" i="1"/>
  <c r="I83" i="1"/>
  <c r="I84" i="1"/>
  <c r="H84" i="1"/>
  <c r="I85" i="1"/>
  <c r="I86" i="1"/>
  <c r="H86" i="1"/>
  <c r="I87" i="1"/>
  <c r="I88" i="1"/>
  <c r="H88" i="1"/>
  <c r="I89" i="1"/>
  <c r="I90" i="1"/>
  <c r="H90" i="1"/>
  <c r="I91" i="1"/>
  <c r="I92" i="1"/>
  <c r="H92" i="1"/>
  <c r="I93" i="1"/>
  <c r="I94" i="1"/>
  <c r="H94" i="1"/>
  <c r="I95" i="1"/>
  <c r="I96" i="1"/>
  <c r="H96" i="1"/>
  <c r="I97" i="1"/>
  <c r="I98" i="1"/>
  <c r="H98" i="1"/>
  <c r="I99" i="1"/>
  <c r="I100" i="1"/>
  <c r="H100" i="1"/>
  <c r="I101" i="1"/>
  <c r="I102" i="1"/>
  <c r="H102" i="1"/>
  <c r="I103" i="1"/>
  <c r="I104" i="1"/>
  <c r="H104" i="1"/>
  <c r="I105" i="1"/>
  <c r="I106" i="1"/>
  <c r="H106" i="1"/>
  <c r="I107" i="1"/>
  <c r="I108" i="1"/>
  <c r="H108" i="1"/>
  <c r="I10" i="1"/>
  <c r="H29" i="1"/>
  <c r="H31" i="1"/>
  <c r="H33" i="1"/>
  <c r="H35" i="1"/>
  <c r="H37" i="1"/>
  <c r="H39" i="1"/>
  <c r="H41" i="1"/>
  <c r="H43" i="1"/>
  <c r="H45" i="1"/>
  <c r="H47" i="1"/>
  <c r="H49" i="1"/>
  <c r="H51" i="1"/>
  <c r="H53" i="1"/>
  <c r="H55" i="1"/>
  <c r="H57" i="1"/>
  <c r="H59" i="1"/>
  <c r="H61" i="1"/>
  <c r="H63" i="1"/>
  <c r="H65" i="1"/>
  <c r="H67" i="1"/>
  <c r="H69" i="1"/>
  <c r="H71" i="1"/>
  <c r="H73" i="1"/>
  <c r="H75" i="1"/>
  <c r="H77" i="1"/>
  <c r="H79" i="1"/>
  <c r="H81" i="1"/>
  <c r="H83" i="1"/>
  <c r="H85" i="1"/>
  <c r="H87" i="1"/>
  <c r="H89" i="1"/>
  <c r="H91" i="1"/>
  <c r="H93" i="1"/>
  <c r="H95" i="1"/>
  <c r="H97" i="1"/>
  <c r="H99" i="1"/>
  <c r="H101" i="1"/>
  <c r="H103" i="1"/>
  <c r="H105" i="1"/>
  <c r="H107" i="1"/>
  <c r="H10" i="1"/>
  <c r="D18" i="2"/>
  <c r="D7" i="2"/>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 r="C11" i="1"/>
  <c r="C12" i="1"/>
  <c r="C13" i="1"/>
  <c r="C14" i="1"/>
  <c r="C15" i="1"/>
  <c r="C16" i="1"/>
  <c r="C17" i="1"/>
  <c r="C18" i="1"/>
  <c r="C19" i="1"/>
  <c r="C20" i="1"/>
  <c r="C21" i="1"/>
  <c r="C22" i="1"/>
  <c r="C10" i="1"/>
  <c r="F5" i="1"/>
  <c r="I21" i="2"/>
  <c r="K45" i="2"/>
  <c r="H21" i="2"/>
  <c r="J21" i="2"/>
  <c r="D17" i="2"/>
  <c r="D5" i="2"/>
  <c r="A12" i="1"/>
  <c r="A13" i="1"/>
  <c r="F13" i="1"/>
  <c r="G13" i="1"/>
  <c r="H11" i="1"/>
  <c r="F11" i="1"/>
  <c r="G11" i="1"/>
  <c r="H12" i="1"/>
  <c r="F12" i="1"/>
  <c r="G12" i="1"/>
  <c r="A14" i="1"/>
  <c r="F14" i="1"/>
  <c r="G14" i="1"/>
  <c r="H13" i="1"/>
  <c r="H14" i="1"/>
  <c r="A15" i="1"/>
  <c r="H15" i="1"/>
  <c r="F15" i="1"/>
  <c r="G15" i="1"/>
  <c r="A16" i="1"/>
  <c r="A17" i="1"/>
  <c r="F16" i="1"/>
  <c r="G16" i="1"/>
  <c r="H16" i="1"/>
  <c r="H17" i="1"/>
  <c r="F17" i="1"/>
  <c r="G17" i="1"/>
  <c r="A18" i="1"/>
  <c r="A19" i="1"/>
  <c r="F18" i="1"/>
  <c r="G18" i="1"/>
  <c r="H18" i="1"/>
  <c r="A20" i="1"/>
  <c r="H19" i="1"/>
  <c r="F19" i="1"/>
  <c r="G19" i="1"/>
  <c r="A21" i="1"/>
  <c r="F20" i="1"/>
  <c r="G20" i="1"/>
  <c r="H20" i="1"/>
  <c r="A22" i="1"/>
  <c r="H21" i="1"/>
  <c r="F21" i="1"/>
  <c r="G21" i="1"/>
  <c r="A23" i="1"/>
  <c r="F22" i="1"/>
  <c r="G22" i="1"/>
  <c r="H22" i="1"/>
  <c r="A24" i="1"/>
  <c r="H23" i="1"/>
  <c r="F23" i="1"/>
  <c r="G23" i="1"/>
  <c r="A25" i="1"/>
  <c r="F24" i="1"/>
  <c r="G24" i="1"/>
  <c r="H24" i="1"/>
  <c r="A26" i="1"/>
  <c r="A27" i="1"/>
  <c r="H25" i="1"/>
  <c r="F25" i="1"/>
  <c r="G25" i="1"/>
  <c r="H27" i="1"/>
  <c r="F27" i="1"/>
  <c r="G27" i="1"/>
  <c r="F26" i="1"/>
  <c r="G26" i="1"/>
  <c r="H26" i="1"/>
</calcChain>
</file>

<file path=xl/sharedStrings.xml><?xml version="1.0" encoding="utf-8"?>
<sst xmlns="http://schemas.openxmlformats.org/spreadsheetml/2006/main" count="279" uniqueCount="176">
  <si>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</si>
  <si>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</si>
  <si>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</si>
  <si>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</si>
  <si>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</si>
  <si>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</si>
  <si>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</si>
  <si>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</si>
  <si>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</si>
  <si>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</si>
  <si>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</si>
  <si>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</si>
  <si>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</si>
  <si>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</si>
  <si>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</si>
  <si>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</si>
  <si>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</si>
  <si>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</si>
  <si>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</si>
  <si>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</si>
  <si>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</si>
  <si>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</si>
  <si>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</si>
  <si>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</si>
  <si>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</si>
  <si>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</si>
  <si>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</si>
  <si>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</si>
  <si>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</si>
  <si>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</si>
  <si>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</si>
  <si>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</si>
  <si>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</si>
  <si>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</si>
  <si>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</si>
  <si>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</si>
  <si>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</si>
  <si>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</si>
  <si>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</si>
  <si>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</si>
  <si>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</si>
  <si>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</si>
  <si>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</si>
  <si>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</si>
  <si>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</si>
  <si>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</si>
  <si>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</si>
  <si>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</si>
  <si>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</si>
  <si>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</si>
  <si>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</si>
  <si>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</si>
  <si>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</si>
  <si>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</si>
  <si>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</si>
  <si>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</si>
  <si>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</si>
  <si>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</si>
  <si>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</si>
  <si>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</si>
  <si>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</si>
  <si>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</si>
  <si>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</si>
  <si>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</si>
  <si>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</si>
  <si>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</si>
  <si>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</si>
  <si>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</si>
  <si>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</si>
  <si>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</si>
  <si>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</si>
  <si>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</si>
  <si>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</si>
  <si>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</si>
  <si>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</si>
  <si>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</si>
  <si>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</si>
  <si>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</si>
  <si>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</si>
  <si>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</si>
  <si>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</si>
  <si>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</si>
  <si>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</si>
  <si>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</si>
  <si>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</si>
  <si>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</si>
  <si>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</si>
  <si>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</si>
  <si>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</si>
  <si>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</si>
  <si>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</si>
  <si>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</si>
  <si>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</si>
  <si>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</si>
  <si>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</si>
  <si>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</si>
  <si>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</si>
  <si>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</si>
  <si>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</si>
  <si>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</si>
  <si>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</si>
  <si>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</si>
  <si>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</si>
  <si>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</si>
  <si>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</si>
  <si>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</si>
  <si>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</si>
  <si>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</si>
  <si>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</si>
  <si>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</si>
  <si>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</si>
  <si>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</si>
  <si>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</si>
  <si>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</si>
  <si>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</si>
  <si>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</si>
  <si>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</si>
  <si>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</si>
  <si>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</si>
  <si>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</si>
  <si>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</si>
  <si>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</si>
  <si>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</si>
  <si>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</si>
  <si>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</si>
  <si>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</si>
  <si>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</si>
  <si>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</si>
  <si>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</si>
  <si>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</si>
  <si>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</si>
  <si>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</si>
  <si>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</si>
  <si>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</si>
  <si>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</si>
  <si>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</si>
  <si>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</si>
  <si>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</si>
  <si>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</si>
  <si>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</si>
  <si>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</si>
  <si>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</si>
  <si>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</si>
  <si>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</si>
  <si>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</si>
  <si>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</si>
  <si>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 Montenegro</t>
  </si>
  <si>
    <t>CN_03_04_CO</t>
  </si>
  <si>
    <t>Cuaderno de Estudio</t>
  </si>
  <si>
    <t>Fotografía</t>
  </si>
  <si>
    <t>Vertical</t>
  </si>
  <si>
    <t>Fotografía de un niño tomando agua de un vaso</t>
  </si>
  <si>
    <t>Horizontal</t>
  </si>
  <si>
    <t>Imagen de un molino de viento en movimiento</t>
  </si>
  <si>
    <t>Imagen de niños rodeados por plantas</t>
  </si>
  <si>
    <t>magen de varios autos contaminando el aire con gases nocivos</t>
  </si>
  <si>
    <t>Ciclistas en medio del tráfico de la ciudad</t>
  </si>
  <si>
    <t>Niño tomando agua de un arroyo</t>
  </si>
  <si>
    <t>Mujer lavando unos tomates con agua del grifo</t>
  </si>
  <si>
    <t xml:space="preserve">https://www.flickr.com/photos/ginaparody/5781951623 </t>
  </si>
  <si>
    <t>Imagen del río Bogotá</t>
  </si>
  <si>
    <t>Imagen de algunos seres vivos del suelo</t>
  </si>
  <si>
    <t>Imagen de un desierto creado por el hombre</t>
  </si>
  <si>
    <t>Imagen de un cultivo de arroz en Asia</t>
  </si>
  <si>
    <t>Imagen de los llanos orientales de Colombia</t>
  </si>
  <si>
    <t>Imagen de una selva talada por actividades humanas</t>
  </si>
  <si>
    <t>Grupo de defines saltando fuera del agua</t>
  </si>
  <si>
    <t>Mujer esquimal vestida con pieles</t>
  </si>
  <si>
    <t>Ver Observaciones</t>
  </si>
  <si>
    <t>Ilustración</t>
  </si>
  <si>
    <t>Gráfico del porcentaje de los gases que componen el aire</t>
  </si>
  <si>
    <t>Mano sosteniendo el mundo y sus recursos</t>
  </si>
  <si>
    <t>Grupo de personas en labores de reforestación</t>
  </si>
  <si>
    <t>CREDITO: https://www.flickr.com/photos/ginaparody/sets/72157626852886083</t>
  </si>
  <si>
    <t>Uso editorial exclusivamente. CREDITO  &lt;a href="http://www.shutterstock.com/gallery-333667p1.html?cr=00&amp;pl=edit-00"&gt;Sura Nualpradid&lt;/a&gt; / &lt;a href="http://www.shutterstock.com/editorial?cr=00&amp;pl=edit-00"&gt;Shutterstock.com&lt;/a&gt;</t>
  </si>
  <si>
    <t>Uso editorial exclusivamente. CREDITO &lt;a href="http://www.shutterstock.com/gallery-245188p1.html?cr=00&amp;pl=edit-00"&gt;Rich Carey&lt;/a&gt; / &lt;a href="http://www.shutterstock.com/editorial?cr=00&amp;pl=edit-00"&gt;Shutterstock.com&lt;/a&gt;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</si>
</sst>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Arial"/>
      <family val="2"/>
    </font>
    <font>
      <sz val="10"/>
      <color rgb="FF000000"/>
      <name val="Century Gothic"/>
      <family val="2"/>
    </font>
    <font>
      <sz val="9"/>
      <color rgb="FFFF0000"/>
      <name val="Century Gothic"/>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6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9" fillId="0" borderId="5" xfId="0" applyFont="1" applyFill="1" applyBorder="1" applyAlignment="1">
      <alignment vertical="center" wrapText="1"/>
    </xf>
    <xf numFmtId="0" fontId="14" fillId="0" borderId="5" xfId="0" applyFont="1" applyBorder="1" applyAlignment="1">
      <alignment wrapText="1"/>
    </xf>
    <xf numFmtId="0" fontId="23" fillId="0" borderId="5" xfId="0" applyFont="1" applyBorder="1" applyAlignment="1">
      <alignment wrapText="1"/>
    </xf>
    <xf numFmtId="0" fontId="23" fillId="0" borderId="5" xfId="0" applyFont="1" applyBorder="1" applyAlignment="1">
      <alignment vertical="center" wrapText="1"/>
    </xf>
    <xf numFmtId="1" fontId="4" fillId="0" borderId="5" xfId="51" applyNumberForma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4" fillId="0" borderId="5" xfId="0" applyFont="1" applyBorder="1" applyAlignment="1">
      <alignment wrapText="1"/>
    </xf>
    <xf numFmtId="0" fontId="25" fillId="0" borderId="5" xfId="0" applyFont="1" applyBorder="1" applyAlignment="1">
      <alignment wrapText="1"/>
    </xf>
  </cellXfs>
  <cellStyles count="16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12</xdr:row>
      <xdr:rowOff>149678</xdr:rowOff>
    </xdr:from>
    <xdr:to>
      <xdr:col>10</xdr:col>
      <xdr:colOff>3423557</xdr:colOff>
      <xdr:row>12</xdr:row>
      <xdr:rowOff>2161653</xdr:rowOff>
    </xdr:to>
    <xdr:pic>
      <xdr:nvPicPr>
        <xdr:cNvPr id="3" name="2 Imagen"/>
        <xdr:cNvPicPr>
          <a:picLocks noChangeAspect="1"/>
        </xdr:cNvPicPr>
      </xdr:nvPicPr>
      <xdr:blipFill>
        <a:blip xmlns:r="http://schemas.openxmlformats.org/officeDocument/2006/relationships" r:embed="rId1"/>
        <a:stretch>
          <a:fillRect/>
        </a:stretch>
      </xdr:blipFill>
      <xdr:spPr>
        <a:xfrm>
          <a:off x="17392650" y="3169103"/>
          <a:ext cx="3347357" cy="2011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workbookViewId="0">
      <pane ySplit="9" topLeftCell="A10" activePane="bottomLeft" state="frozen"/>
      <selection pane="bottomLeft" activeCell="H13" sqref="H13"/>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47" style="17" customWidth="1"/>
    <col min="12" max="12" width="20.33203125" style="2" customWidth="1"/>
    <col min="13" max="13" width="14.5" style="2" customWidth="1"/>
    <col min="14" max="16384" width="10.83203125" style="2"/>
  </cols>
  <sheetData>
    <row r="1" spans="1:16" ht="16.5" thickBot="1">
      <c r="A1" s="1"/>
      <c r="B1" s="1"/>
      <c r="C1" s="1"/>
      <c r="D1" s="1"/>
      <c r="F1" s="1"/>
      <c r="G1" s="1"/>
      <c r="H1" s="48"/>
      <c r="I1" s="48"/>
      <c r="J1" s="16"/>
      <c r="K1" s="16"/>
    </row>
    <row r="2" spans="1:16" ht="15.75">
      <c r="A2" s="1"/>
      <c r="B2" s="3" t="s">
        <v>129</v>
      </c>
      <c r="C2" s="85" t="s">
        <v>22</v>
      </c>
      <c r="D2" s="86"/>
      <c r="F2" s="78" t="s">
        <v>0</v>
      </c>
      <c r="G2" s="79"/>
      <c r="H2" s="48"/>
      <c r="I2" s="48"/>
      <c r="J2" s="16"/>
    </row>
    <row r="3" spans="1:16" ht="15.75">
      <c r="A3" s="1"/>
      <c r="B3" s="4" t="s">
        <v>8</v>
      </c>
      <c r="C3" s="87">
        <v>3</v>
      </c>
      <c r="D3" s="88"/>
      <c r="F3" s="80">
        <v>42104</v>
      </c>
      <c r="G3" s="81"/>
      <c r="H3" s="48"/>
      <c r="I3" s="48"/>
      <c r="J3" s="16"/>
    </row>
    <row r="4" spans="1:16" ht="16.5">
      <c r="A4" s="1"/>
      <c r="B4" s="4" t="s">
        <v>54</v>
      </c>
      <c r="C4" s="87" t="s">
        <v>145</v>
      </c>
      <c r="D4" s="88"/>
      <c r="E4" s="5"/>
      <c r="F4" s="47" t="s">
        <v>55</v>
      </c>
      <c r="G4" s="46" t="s">
        <v>148</v>
      </c>
      <c r="H4" s="48"/>
      <c r="I4" s="48"/>
      <c r="J4" s="16"/>
      <c r="K4" s="16"/>
    </row>
    <row r="5" spans="1:16" ht="16.5" thickBot="1">
      <c r="A5" s="1"/>
      <c r="B5" s="6" t="s">
        <v>1</v>
      </c>
      <c r="C5" s="89" t="s">
        <v>146</v>
      </c>
      <c r="D5" s="90"/>
      <c r="E5" s="5"/>
      <c r="F5" s="45" t="str">
        <f>IF(G4="Recurso","Motor del recurso","")</f>
        <v/>
      </c>
      <c r="G5" s="45"/>
      <c r="H5" s="48"/>
      <c r="I5" s="69"/>
      <c r="J5" s="16"/>
      <c r="K5" s="16"/>
    </row>
    <row r="6" spans="1:16" ht="16.5" thickBot="1">
      <c r="A6" s="1"/>
      <c r="B6" s="1"/>
      <c r="C6" s="1"/>
      <c r="D6" s="1"/>
      <c r="E6" s="7"/>
      <c r="F6" s="1"/>
      <c r="G6" s="1"/>
      <c r="H6" s="48"/>
      <c r="I6" s="48"/>
      <c r="J6" s="16"/>
      <c r="K6" s="16"/>
    </row>
    <row r="7" spans="1:16" ht="15" customHeight="1">
      <c r="A7" s="1"/>
      <c r="B7" s="32" t="s">
        <v>40</v>
      </c>
      <c r="C7" s="8" t="s">
        <v>147</v>
      </c>
      <c r="D7" s="31" t="s">
        <v>39</v>
      </c>
      <c r="F7" s="1"/>
      <c r="G7" s="1"/>
      <c r="H7" s="1"/>
      <c r="I7" s="1"/>
      <c r="J7" s="16"/>
      <c r="K7" s="16"/>
    </row>
    <row r="8" spans="1:16" s="9" customFormat="1" ht="16.5" thickBot="1">
      <c r="A8" s="10"/>
      <c r="B8" s="10"/>
      <c r="C8" s="10"/>
      <c r="D8" s="11"/>
      <c r="E8" s="11"/>
      <c r="F8" s="82" t="s">
        <v>62</v>
      </c>
      <c r="G8" s="83"/>
      <c r="H8" s="83"/>
      <c r="I8" s="84"/>
      <c r="J8" s="18"/>
      <c r="K8" s="12"/>
      <c r="L8" s="2"/>
      <c r="M8" s="2"/>
      <c r="N8" s="2"/>
      <c r="O8" s="2"/>
      <c r="P8" s="2"/>
    </row>
    <row r="9" spans="1:16" ht="26.25" thickBot="1">
      <c r="A9" s="28" t="s">
        <v>2</v>
      </c>
      <c r="B9" s="25" t="s">
        <v>9</v>
      </c>
      <c r="C9" s="24" t="s">
        <v>3</v>
      </c>
      <c r="D9" s="24" t="s">
        <v>4</v>
      </c>
      <c r="E9" s="24" t="s">
        <v>5</v>
      </c>
      <c r="F9" s="68" t="s">
        <v>61</v>
      </c>
      <c r="G9" s="68" t="s">
        <v>59</v>
      </c>
      <c r="H9" s="68" t="s">
        <v>60</v>
      </c>
      <c r="I9" s="68" t="s">
        <v>121</v>
      </c>
      <c r="J9" s="25" t="s">
        <v>6</v>
      </c>
      <c r="K9" s="26" t="s">
        <v>7</v>
      </c>
    </row>
    <row r="10" spans="1:16" s="12" customFormat="1" ht="27">
      <c r="A10" s="13" t="str">
        <f>IF(OR(B10&lt;&gt;"",J10&lt;&gt;""),"IMG01","")</f>
        <v>IMG01</v>
      </c>
      <c r="B10" s="72">
        <v>85753825</v>
      </c>
      <c r="C10" s="27" t="str">
        <f>IF(OR(B10&lt;&gt;"",J10&lt;&gt;""),IF($G$4="Recurso",CONCATENATE($G$4," ",$G$5),$G$4),"")</f>
        <v>Cuaderno de Estudio</v>
      </c>
      <c r="D10" s="14" t="s">
        <v>149</v>
      </c>
      <c r="E10" s="14" t="s">
        <v>150</v>
      </c>
      <c r="F10" s="14" t="str">
        <f>IF(OR(B10&lt;&gt;"",J10&lt;&gt;""),CONCATENATE($C$7,"_",$A10,IF($G$4="Cuaderno de Estudio","_small",CONCATENATE(IF(I10="","","n"),IF(LEFT($G$5,1)="F",".jpg",".png")))),"")</f>
        <v>CN_03_04_CO_IMG01_small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CN_03_04_CO_IMG01_zoom</v>
      </c>
      <c r="I10" s="14" t="str">
        <f>IF(OR(B10&lt;&gt;"",J10&lt;&gt;""),IF($G$4="Recurso",IF(LEFT($G$5,1)="M",IF(VLOOKUP($G$5,'Definición técnica de imagenes'!$A$3:$G$17,6,FALSE)=0,"",VLOOKUP($G$5,'Definición técnica de imagenes'!$A$3:$G$17,6,FALSE)),IF($G$5="F1","","")),'Definición técnica de imagenes'!$F$16),"")</f>
        <v>800 x 600 px</v>
      </c>
      <c r="J10" s="14" t="s">
        <v>171</v>
      </c>
      <c r="K10" s="19"/>
    </row>
    <row r="11" spans="1:16" s="12" customFormat="1" ht="28.5" customHeight="1">
      <c r="A11" s="13" t="str">
        <f>IF(OR(B11&lt;&gt;"",J11&lt;&gt;""),CONCATENATE(LEFT(A10,3),IF(MID(A10,4,2)+1&lt;10,CONCATENATE("0",MID(A10,4,2)+1))),"")</f>
        <v>IMG02</v>
      </c>
      <c r="B11" s="13">
        <v>60242563</v>
      </c>
      <c r="C11" s="27" t="str">
        <f t="shared" ref="C11:C74" si="0">IF(OR(B11&lt;&gt;"",J11&lt;&gt;""),IF($G$4="Recurso",CONCATENATE($G$4," ",$G$5),$G$4),"")</f>
        <v>Cuaderno de Estudio</v>
      </c>
      <c r="D11" s="73" t="s">
        <v>149</v>
      </c>
      <c r="E11" s="73" t="s">
        <v>150</v>
      </c>
      <c r="F11" s="14" t="str">
        <f t="shared" ref="F11:F74" si="1">IF(OR(B11&lt;&gt;"",J11&lt;&gt;""),CONCATENATE($C$7,"_",$A11,IF($G$4="Cuaderno de Estudio","_small",CONCATENATE(IF(I11="","","n"),IF(LEFT($G$5,1)="F",".jpg",".png")))),"")</f>
        <v>CN_03_04_CO_IMG02_small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CN_03_04_CO_IMG02_zoom</v>
      </c>
      <c r="I11" s="14" t="str">
        <f>IF(OR(B11&lt;&gt;"",J11&lt;&gt;""),IF($G$4="Recurso",IF(LEFT($G$5,1)="M",IF(VLOOKUP($G$5,'Definición técnica de imagenes'!$A$3:$G$17,6,FALSE)=0,"",VLOOKUP($G$5,'Definición técnica de imagenes'!$A$3:$G$17,6,FALSE)),IF($G$5="F1","","")),'Definición técnica de imagenes'!$F$16),"")</f>
        <v>800 x 600 px</v>
      </c>
      <c r="J11" s="74" t="s">
        <v>151</v>
      </c>
      <c r="K11" s="15"/>
    </row>
    <row r="12" spans="1:16" s="12" customFormat="1" ht="27">
      <c r="A12" s="13" t="str">
        <f t="shared" ref="A12:A18" si="3">IF(OR(B12&lt;&gt;"",J12&lt;&gt;""),CONCATENATE(LEFT(A11,3),IF(MID(A11,4,2)+1&lt;10,CONCATENATE("0",MID(A11,4,2)+1))),"")</f>
        <v>IMG03</v>
      </c>
      <c r="B12" s="13">
        <v>20270224</v>
      </c>
      <c r="C12" s="27" t="str">
        <f t="shared" si="0"/>
        <v>Cuaderno de Estudio</v>
      </c>
      <c r="D12" s="73" t="s">
        <v>149</v>
      </c>
      <c r="E12" s="14" t="s">
        <v>152</v>
      </c>
      <c r="F12" s="14" t="str">
        <f t="shared" si="1"/>
        <v>CN_03_04_CO_IMG03_small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CN_03_04_CO_IMG03_zoom</v>
      </c>
      <c r="I12" s="14" t="str">
        <f>IF(OR(B12&lt;&gt;"",J12&lt;&gt;""),IF($G$4="Recurso",IF(LEFT($G$5,1)="M",IF(VLOOKUP($G$5,'Definición técnica de imagenes'!$A$3:$G$17,6,FALSE)=0,"",VLOOKUP($G$5,'Definición técnica de imagenes'!$A$3:$G$17,6,FALSE)),IF($G$5="F1","","")),'Definición técnica de imagenes'!$F$16),"")</f>
        <v>800 x 600 px</v>
      </c>
      <c r="J12" s="74" t="s">
        <v>153</v>
      </c>
      <c r="K12" s="19"/>
    </row>
    <row r="13" spans="1:16" s="12" customFormat="1" ht="179.25" customHeight="1">
      <c r="A13" s="13" t="str">
        <f>IF(OR(B13&lt;&gt;"",J13&lt;&gt;""),CONCATENATE(LEFT(A12,3),IF(MID(A12,4,2)+1&lt;10,CONCATENATE("0",MID(A12,4,2)+1))),"")</f>
        <v>IMG04</v>
      </c>
      <c r="B13" s="13" t="s">
        <v>168</v>
      </c>
      <c r="C13" s="27" t="str">
        <f t="shared" si="0"/>
        <v>Cuaderno de Estudio</v>
      </c>
      <c r="D13" s="73" t="s">
        <v>169</v>
      </c>
      <c r="E13" s="73" t="s">
        <v>152</v>
      </c>
      <c r="F13" s="14" t="str">
        <f t="shared" si="1"/>
        <v>CN_03_04_CO_IMG04_small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CN_03_04_CO_IMG04_zoom</v>
      </c>
      <c r="I13" s="14" t="str">
        <f>IF(OR(B13&lt;&gt;"",J13&lt;&gt;""),IF($G$4="Recurso",IF(LEFT($G$5,1)="M",IF(VLOOKUP($G$5,'Definición técnica de imagenes'!$A$3:$G$17,6,FALSE)=0,"",VLOOKUP($G$5,'Definición técnica de imagenes'!$A$3:$G$17,6,FALSE)),IF($G$5="F1","","")),'Definición técnica de imagenes'!$F$16),"")</f>
        <v>800 x 600 px</v>
      </c>
      <c r="J13" s="20" t="s">
        <v>170</v>
      </c>
      <c r="K13" s="19"/>
    </row>
    <row r="14" spans="1:16" s="12" customFormat="1" ht="15">
      <c r="A14" s="13" t="str">
        <f t="shared" si="3"/>
        <v>IMG05</v>
      </c>
      <c r="B14" s="13">
        <v>145558600</v>
      </c>
      <c r="C14" s="27" t="str">
        <f t="shared" si="0"/>
        <v>Cuaderno de Estudio</v>
      </c>
      <c r="D14" s="73" t="s">
        <v>149</v>
      </c>
      <c r="E14" s="73" t="s">
        <v>152</v>
      </c>
      <c r="F14" s="14" t="str">
        <f t="shared" si="1"/>
        <v>CN_03_04_CO_IMG05_small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CN_03_04_CO_IMG05_zoom</v>
      </c>
      <c r="I14" s="14" t="str">
        <f>IF(OR(B14&lt;&gt;"",J14&lt;&gt;""),IF($G$4="Recurso",IF(LEFT($G$5,1)="M",IF(VLOOKUP($G$5,'Definición técnica de imagenes'!$A$3:$G$17,6,FALSE)=0,"",VLOOKUP($G$5,'Definición técnica de imagenes'!$A$3:$G$17,6,FALSE)),IF($G$5="F1","","")),'Definición técnica de imagenes'!$F$16),"")</f>
        <v>800 x 600 px</v>
      </c>
      <c r="J14" s="74" t="s">
        <v>154</v>
      </c>
      <c r="K14" s="19"/>
    </row>
    <row r="15" spans="1:16" s="12" customFormat="1" ht="27">
      <c r="A15" s="13" t="str">
        <f t="shared" si="3"/>
        <v>IMG06</v>
      </c>
      <c r="B15" s="13">
        <v>40584751</v>
      </c>
      <c r="C15" s="27" t="str">
        <f t="shared" si="0"/>
        <v>Cuaderno de Estudio</v>
      </c>
      <c r="D15" s="73" t="s">
        <v>149</v>
      </c>
      <c r="E15" s="73" t="s">
        <v>152</v>
      </c>
      <c r="F15" s="14" t="str">
        <f t="shared" si="1"/>
        <v>CN_03_04_CO_IMG06_small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CN_03_04_CO_IMG06_zoom</v>
      </c>
      <c r="I15" s="14" t="str">
        <f>IF(OR(B15&lt;&gt;"",J15&lt;&gt;""),IF($G$4="Recurso",IF(LEFT($G$5,1)="M",IF(VLOOKUP($G$5,'Definición técnica de imagenes'!$A$3:$G$17,6,FALSE)=0,"",VLOOKUP($G$5,'Definición técnica de imagenes'!$A$3:$G$17,6,FALSE)),IF($G$5="F1","","")),'Definición técnica de imagenes'!$F$16),"")</f>
        <v>800 x 600 px</v>
      </c>
      <c r="J15" s="74" t="s">
        <v>155</v>
      </c>
      <c r="K15" s="21"/>
    </row>
    <row r="16" spans="1:16" s="12" customFormat="1" ht="27.75">
      <c r="A16" s="13" t="str">
        <f t="shared" si="3"/>
        <v>IMG07</v>
      </c>
      <c r="B16" s="13">
        <v>155082974</v>
      </c>
      <c r="C16" s="27" t="str">
        <f t="shared" si="0"/>
        <v>Cuaderno de Estudio</v>
      </c>
      <c r="D16" s="73" t="s">
        <v>149</v>
      </c>
      <c r="E16" s="73" t="s">
        <v>152</v>
      </c>
      <c r="F16" s="14" t="str">
        <f t="shared" si="1"/>
        <v>CN_03_04_CO_IMG07_small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CN_03_04_CO_IMG07_zoom</v>
      </c>
      <c r="I16" s="14" t="str">
        <f>IF(OR(B16&lt;&gt;"",J16&lt;&gt;""),IF($G$4="Recurso",IF(LEFT($G$5,1)="M",IF(VLOOKUP($G$5,'Definición técnica de imagenes'!$A$3:$G$17,6,FALSE)=0,"",VLOOKUP($G$5,'Definición técnica de imagenes'!$A$3:$G$17,6,FALSE)),IF($G$5="F1","","")),'Definición técnica de imagenes'!$F$16),"")</f>
        <v>800 x 600 px</v>
      </c>
      <c r="J16" s="75" t="s">
        <v>156</v>
      </c>
      <c r="K16" s="29"/>
    </row>
    <row r="17" spans="1:11" s="12" customFormat="1" ht="15">
      <c r="A17" s="13" t="str">
        <f t="shared" si="3"/>
        <v>IMG08</v>
      </c>
      <c r="B17" s="13">
        <v>166674365</v>
      </c>
      <c r="C17" s="27" t="str">
        <f t="shared" si="0"/>
        <v>Cuaderno de Estudio</v>
      </c>
      <c r="D17" s="73" t="s">
        <v>149</v>
      </c>
      <c r="E17" s="73" t="s">
        <v>150</v>
      </c>
      <c r="F17" s="14" t="str">
        <f t="shared" si="1"/>
        <v>CN_03_04_CO_IMG08_small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CN_03_04_CO_IMG08_zoom</v>
      </c>
      <c r="I17" s="14" t="str">
        <f>IF(OR(B17&lt;&gt;"",J17&lt;&gt;""),IF($G$4="Recurso",IF(LEFT($G$5,1)="M",IF(VLOOKUP($G$5,'Definición técnica de imagenes'!$A$3:$G$17,6,FALSE)=0,"",VLOOKUP($G$5,'Definición técnica de imagenes'!$A$3:$G$17,6,FALSE)),IF($G$5="F1","","")),'Definición técnica de imagenes'!$F$16),"")</f>
        <v>800 x 600 px</v>
      </c>
      <c r="J17" s="76" t="s">
        <v>157</v>
      </c>
      <c r="K17" s="21"/>
    </row>
    <row r="18" spans="1:11" s="12" customFormat="1" ht="27">
      <c r="A18" s="13" t="str">
        <f t="shared" si="3"/>
        <v>IMG09</v>
      </c>
      <c r="B18" s="13">
        <v>190074470</v>
      </c>
      <c r="C18" s="27" t="str">
        <f t="shared" si="0"/>
        <v>Cuaderno de Estudio</v>
      </c>
      <c r="D18" s="73" t="s">
        <v>149</v>
      </c>
      <c r="E18" s="73" t="s">
        <v>150</v>
      </c>
      <c r="F18" s="14" t="str">
        <f t="shared" si="1"/>
        <v>CN_03_04_CO_IMG09_small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CN_03_04_CO_IMG09_zoom</v>
      </c>
      <c r="I18" s="14" t="str">
        <f>IF(OR(B18&lt;&gt;"",J18&lt;&gt;""),IF($G$4="Recurso",IF(LEFT($G$5,1)="M",IF(VLOOKUP($G$5,'Definición técnica de imagenes'!$A$3:$G$17,6,FALSE)=0,"",VLOOKUP($G$5,'Definición técnica de imagenes'!$A$3:$G$17,6,FALSE)),IF($G$5="F1","","")),'Definición técnica de imagenes'!$F$16),"")</f>
        <v>800 x 600 px</v>
      </c>
      <c r="J18" s="75" t="s">
        <v>158</v>
      </c>
      <c r="K18" s="21"/>
    </row>
    <row r="19" spans="1:11" s="12" customFormat="1" ht="45">
      <c r="A19" s="13" t="str">
        <f>IF(OR(B19&lt;&gt;"",J19&lt;&gt;""),CONCATENATE(LEFT(A18,3),IF(MID(A18,4,2)+1&lt;10,CONCATENATE("0",MID(A18,4,2)+1),MID(A18,4,2)+1)),"")</f>
        <v>IMG10</v>
      </c>
      <c r="B19" s="77" t="s">
        <v>159</v>
      </c>
      <c r="C19" s="27" t="str">
        <f t="shared" si="0"/>
        <v>Cuaderno de Estudio</v>
      </c>
      <c r="D19" s="73" t="s">
        <v>149</v>
      </c>
      <c r="E19" s="73" t="s">
        <v>152</v>
      </c>
      <c r="F19" s="14" t="str">
        <f t="shared" si="1"/>
        <v>CN_03_04_CO_IMG10_small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CN_03_04_CO_IMG10_zoom</v>
      </c>
      <c r="I19" s="14" t="str">
        <f>IF(OR(B19&lt;&gt;"",J19&lt;&gt;""),IF($G$4="Recurso",IF(LEFT($G$5,1)="M",IF(VLOOKUP($G$5,'Definición técnica de imagenes'!$A$3:$G$17,6,FALSE)=0,"",VLOOKUP($G$5,'Definición técnica de imagenes'!$A$3:$G$17,6,FALSE)),IF($G$5="F1","","")),'Definición técnica de imagenes'!$F$16),"")</f>
        <v>800 x 600 px</v>
      </c>
      <c r="J19" s="75" t="s">
        <v>160</v>
      </c>
      <c r="K19" s="109" t="s">
        <v>173</v>
      </c>
    </row>
    <row r="20" spans="1:11" s="12" customFormat="1" ht="15">
      <c r="A20" s="13" t="str">
        <f t="shared" ref="A20:A83" si="4">IF(OR(B20&lt;&gt;"",J20&lt;&gt;""),CONCATENATE(LEFT(A19,3),IF(MID(A19,4,2)+1&lt;10,CONCATENATE("0",MID(A19,4,2)+1),MID(A19,4,2)+1)),"")</f>
        <v>IMG11</v>
      </c>
      <c r="B20" s="13">
        <v>100183373</v>
      </c>
      <c r="C20" s="27" t="str">
        <f t="shared" si="0"/>
        <v>Cuaderno de Estudio</v>
      </c>
      <c r="D20" s="73" t="s">
        <v>149</v>
      </c>
      <c r="E20" s="73" t="s">
        <v>152</v>
      </c>
      <c r="F20" s="14" t="str">
        <f t="shared" si="1"/>
        <v>CN_03_04_CO_IMG11_small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CN_03_04_CO_IMG11_zoom</v>
      </c>
      <c r="I20" s="14" t="str">
        <f>IF(OR(B20&lt;&gt;"",J20&lt;&gt;""),IF($G$4="Recurso",IF(LEFT($G$5,1)="M",IF(VLOOKUP($G$5,'Definición técnica de imagenes'!$A$3:$G$17,6,FALSE)=0,"",VLOOKUP($G$5,'Definición técnica de imagenes'!$A$3:$G$17,6,FALSE)),IF($G$5="F1","","")),'Definición técnica de imagenes'!$F$16),"")</f>
        <v>800 x 600 px</v>
      </c>
      <c r="J20" s="76" t="s">
        <v>161</v>
      </c>
      <c r="K20" s="21"/>
    </row>
    <row r="21" spans="1:11" s="12" customFormat="1" ht="27">
      <c r="A21" s="13" t="str">
        <f t="shared" si="4"/>
        <v>IMG12</v>
      </c>
      <c r="B21" s="13">
        <v>129155648</v>
      </c>
      <c r="C21" s="27" t="str">
        <f t="shared" si="0"/>
        <v>Cuaderno de Estudio</v>
      </c>
      <c r="D21" s="73" t="s">
        <v>149</v>
      </c>
      <c r="E21" s="73" t="s">
        <v>150</v>
      </c>
      <c r="F21" s="14" t="str">
        <f t="shared" si="1"/>
        <v>CN_03_04_CO_IMG12_small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CN_03_04_CO_IMG12_zoom</v>
      </c>
      <c r="I21" s="14" t="str">
        <f>IF(OR(B21&lt;&gt;"",J21&lt;&gt;""),IF($G$4="Recurso",IF(LEFT($G$5,1)="M",IF(VLOOKUP($G$5,'Definición técnica de imagenes'!$A$3:$G$17,6,FALSE)=0,"",VLOOKUP($G$5,'Definición técnica de imagenes'!$A$3:$G$17,6,FALSE)),IF($G$5="F1","","")),'Definición técnica de imagenes'!$F$16),"")</f>
        <v>800 x 600 px</v>
      </c>
      <c r="J21" s="74" t="s">
        <v>162</v>
      </c>
      <c r="K21" s="21"/>
    </row>
    <row r="22" spans="1:11" s="12" customFormat="1" ht="15">
      <c r="A22" s="13" t="str">
        <f t="shared" si="4"/>
        <v>IMG13</v>
      </c>
      <c r="B22" s="13">
        <v>129789821</v>
      </c>
      <c r="C22" s="27" t="str">
        <f t="shared" si="0"/>
        <v>Cuaderno de Estudio</v>
      </c>
      <c r="D22" s="73" t="s">
        <v>149</v>
      </c>
      <c r="E22" s="73" t="s">
        <v>150</v>
      </c>
      <c r="F22" s="14" t="str">
        <f t="shared" si="1"/>
        <v>CN_03_04_CO_IMG13_small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CN_03_04_CO_IMG13_zoom</v>
      </c>
      <c r="I22" s="14" t="str">
        <f>IF(OR(B22&lt;&gt;"",J22&lt;&gt;""),IF($G$4="Recurso",IF(LEFT($G$5,1)="M",IF(VLOOKUP($G$5,'Definición técnica de imagenes'!$A$3:$G$17,6,FALSE)=0,"",VLOOKUP($G$5,'Definición técnica de imagenes'!$A$3:$G$17,6,FALSE)),IF($G$5="F1","","")),'Definición técnica de imagenes'!$F$16),"")</f>
        <v>800 x 600 px</v>
      </c>
      <c r="J22" s="75" t="s">
        <v>163</v>
      </c>
      <c r="K22" s="20"/>
    </row>
    <row r="23" spans="1:11" s="12" customFormat="1" ht="78">
      <c r="A23" s="13" t="str">
        <f t="shared" si="4"/>
        <v>IMG14</v>
      </c>
      <c r="B23" s="13">
        <v>217946986</v>
      </c>
      <c r="C23" s="27" t="str">
        <f t="shared" si="0"/>
        <v>Cuaderno de Estudio</v>
      </c>
      <c r="D23" s="73" t="s">
        <v>149</v>
      </c>
      <c r="E23" s="73" t="s">
        <v>150</v>
      </c>
      <c r="F23" s="14" t="str">
        <f t="shared" si="1"/>
        <v>CN_03_04_CO_IMG14_small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CN_03_04_CO_IMG14_zoom</v>
      </c>
      <c r="I23" s="14" t="str">
        <f>IF(OR(B23&lt;&gt;"",J23&lt;&gt;""),IF($G$4="Recurso",IF(LEFT($G$5,1)="M",IF(VLOOKUP($G$5,'Definición técnica de imagenes'!$A$3:$G$17,6,FALSE)=0,"",VLOOKUP($G$5,'Definición técnica de imagenes'!$A$3:$G$17,6,FALSE)),IF($G$5="F1","","")),'Definición técnica de imagenes'!$F$16),"")</f>
        <v>800 x 600 px</v>
      </c>
      <c r="J23" s="14" t="s">
        <v>172</v>
      </c>
      <c r="K23" s="110" t="s">
        <v>174</v>
      </c>
    </row>
    <row r="24" spans="1:11" s="12" customFormat="1" ht="26">
      <c r="A24" s="13" t="str">
        <f t="shared" si="4"/>
        <v>IMG15</v>
      </c>
      <c r="B24" s="13">
        <v>171233870</v>
      </c>
      <c r="C24" s="27" t="str">
        <f t="shared" si="0"/>
        <v>Cuaderno de Estudio</v>
      </c>
      <c r="D24" s="73" t="s">
        <v>149</v>
      </c>
      <c r="E24" s="73" t="s">
        <v>150</v>
      </c>
      <c r="F24" s="14" t="str">
        <f t="shared" si="1"/>
        <v>CN_03_04_CO_IMG15_small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CN_03_04_CO_IMG15_zoom</v>
      </c>
      <c r="I24" s="14" t="str">
        <f>IF(OR(B24&lt;&gt;"",J24&lt;&gt;""),IF($G$4="Recurso",IF(LEFT($G$5,1)="M",IF(VLOOKUP($G$5,'Definición técnica de imagenes'!$A$3:$G$17,6,FALSE)=0,"",VLOOKUP($G$5,'Definición técnica de imagenes'!$A$3:$G$17,6,FALSE)),IF($G$5="F1","","")),'Definición técnica de imagenes'!$F$16),"")</f>
        <v>800 x 600 px</v>
      </c>
      <c r="J24" s="74" t="s">
        <v>164</v>
      </c>
    </row>
    <row r="25" spans="1:11" s="12" customFormat="1" ht="65">
      <c r="A25" s="13" t="str">
        <f t="shared" si="4"/>
        <v>IMG16</v>
      </c>
      <c r="B25" s="13">
        <v>214118173</v>
      </c>
      <c r="C25" s="27" t="str">
        <f t="shared" si="0"/>
        <v>Cuaderno de Estudio</v>
      </c>
      <c r="D25" s="73" t="s">
        <v>149</v>
      </c>
      <c r="E25" s="73" t="s">
        <v>152</v>
      </c>
      <c r="F25" s="14" t="str">
        <f t="shared" si="1"/>
        <v>CN_03_04_CO_IMG16_small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CN_03_04_CO_IMG16_zoom</v>
      </c>
      <c r="I25" s="14" t="str">
        <f>IF(OR(B25&lt;&gt;"",J25&lt;&gt;""),IF($G$4="Recurso",IF(LEFT($G$5,1)="M",IF(VLOOKUP($G$5,'Definición técnica de imagenes'!$A$3:$G$17,6,FALSE)=0,"",VLOOKUP($G$5,'Definición técnica de imagenes'!$A$3:$G$17,6,FALSE)),IF($G$5="F1","","")),'Definición técnica de imagenes'!$F$16),"")</f>
        <v>800 x 600 px</v>
      </c>
      <c r="J25" s="73" t="s">
        <v>165</v>
      </c>
      <c r="K25" s="110" t="s">
        <v>175</v>
      </c>
    </row>
    <row r="26" spans="1:11" s="12" customFormat="1" ht="26">
      <c r="A26" s="13" t="str">
        <f t="shared" si="4"/>
        <v>IMG17</v>
      </c>
      <c r="B26" s="13">
        <v>4811878</v>
      </c>
      <c r="C26" s="27" t="str">
        <f t="shared" si="0"/>
        <v>Cuaderno de Estudio</v>
      </c>
      <c r="D26" s="73" t="s">
        <v>149</v>
      </c>
      <c r="E26" s="73" t="s">
        <v>152</v>
      </c>
      <c r="F26" s="14" t="str">
        <f t="shared" si="1"/>
        <v>CN_03_04_CO_IMG17_small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CN_03_04_CO_IMG17_zoom</v>
      </c>
      <c r="I26" s="14" t="str">
        <f>IF(OR(B26&lt;&gt;"",J26&lt;&gt;""),IF($G$4="Recurso",IF(LEFT($G$5,1)="M",IF(VLOOKUP($G$5,'Definición técnica de imagenes'!$A$3:$G$17,6,FALSE)=0,"",VLOOKUP($G$5,'Definición técnica de imagenes'!$A$3:$G$17,6,FALSE)),IF($G$5="F1","","")),'Definición técnica de imagenes'!$F$16),"")</f>
        <v>800 x 600 px</v>
      </c>
      <c r="J26" s="73" t="s">
        <v>166</v>
      </c>
      <c r="K26" s="19"/>
    </row>
    <row r="27" spans="1:11" s="12" customFormat="1" ht="15">
      <c r="A27" s="13" t="str">
        <f t="shared" si="4"/>
        <v>IMG18</v>
      </c>
      <c r="B27" s="13">
        <v>145314475</v>
      </c>
      <c r="C27" s="27" t="str">
        <f t="shared" si="0"/>
        <v>Cuaderno de Estudio</v>
      </c>
      <c r="D27" s="73" t="s">
        <v>149</v>
      </c>
      <c r="E27" s="73" t="s">
        <v>152</v>
      </c>
      <c r="F27" s="14" t="str">
        <f t="shared" si="1"/>
        <v>CN_03_04_CO_IMG18_small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CN_03_04_CO_IMG18_zoom</v>
      </c>
      <c r="I27" s="14" t="str">
        <f>IF(OR(B27&lt;&gt;"",J27&lt;&gt;""),IF($G$4="Recurso",IF(LEFT($G$5,1)="M",IF(VLOOKUP($G$5,'Definición técnica de imagenes'!$A$3:$G$17,6,FALSE)=0,"",VLOOKUP($G$5,'Definición técnica de imagenes'!$A$3:$G$17,6,FALSE)),IF($G$5="F1","","")),'Definición técnica de imagenes'!$F$16),"")</f>
        <v>800 x 600 px</v>
      </c>
      <c r="J27" s="73" t="s">
        <v>167</v>
      </c>
      <c r="K27" s="19"/>
    </row>
    <row r="28" spans="1:11" s="12" customFormat="1" ht="1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1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1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ht="1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ht="1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ht="1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1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ht="1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ht="1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ht="1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ht="1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ht="1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ht="1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ht="1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ht="1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ht="1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ht="1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ht="1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ht="1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ht="1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ht="1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ht="1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ht="1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ht="1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ht="1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ht="1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ht="1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ht="1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ht="1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ht="1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ht="1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ht="1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ht="1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ht="1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ht="1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ht="1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ht="1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ht="1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ht="1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ht="1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ht="1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ht="1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ht="1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ht="1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ht="1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ht="1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ht="1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ht="1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ht="1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ht="1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ht="1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ht="1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ht="1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ht="1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ht="1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ht="1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ht="1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ht="1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ht="1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ht="1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ht="1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ht="1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ht="1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ht="1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ht="1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ht="1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ht="1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ht="1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ht="1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ht="1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ht="1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ht="1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ht="1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ht="1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ht="1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0" customWidth="1"/>
    <col min="2" max="2" width="10.83203125" style="30"/>
    <col min="3" max="3" width="13.83203125" style="30" customWidth="1"/>
    <col min="4" max="4" width="11.33203125" style="30" customWidth="1"/>
    <col min="5" max="7" width="10.83203125" style="30"/>
    <col min="8" max="11" width="11" style="30" hidden="1" customWidth="1"/>
    <col min="12" max="16384" width="10.83203125" style="30"/>
  </cols>
  <sheetData>
    <row r="1" spans="1:11" ht="16.5" thickBot="1">
      <c r="A1" s="93" t="s">
        <v>38</v>
      </c>
      <c r="B1" s="94"/>
      <c r="C1" s="94"/>
      <c r="D1" s="94"/>
      <c r="E1" s="94"/>
      <c r="F1" s="95"/>
    </row>
    <row r="2" spans="1:11">
      <c r="A2" s="38" t="s">
        <v>42</v>
      </c>
      <c r="B2" s="39"/>
      <c r="C2" s="96" t="s">
        <v>13</v>
      </c>
      <c r="D2" s="97"/>
      <c r="E2" s="98"/>
      <c r="F2" s="40"/>
    </row>
    <row r="3" spans="1:11" ht="63">
      <c r="A3" s="41" t="s">
        <v>43</v>
      </c>
      <c r="B3" s="39"/>
      <c r="C3" s="102" t="s">
        <v>14</v>
      </c>
      <c r="D3" s="103"/>
      <c r="E3" s="104"/>
      <c r="F3" s="40"/>
      <c r="H3" s="30" t="s">
        <v>18</v>
      </c>
      <c r="I3" s="30" t="s">
        <v>19</v>
      </c>
      <c r="J3" s="30" t="s">
        <v>20</v>
      </c>
      <c r="K3" s="30" t="s">
        <v>52</v>
      </c>
    </row>
    <row r="4" spans="1:11" ht="31.5">
      <c r="A4" s="38" t="s">
        <v>44</v>
      </c>
      <c r="B4" s="39"/>
      <c r="C4" s="34" t="s">
        <v>15</v>
      </c>
      <c r="D4" s="33" t="s">
        <v>16</v>
      </c>
      <c r="E4" s="37" t="s">
        <v>17</v>
      </c>
      <c r="F4" s="40"/>
      <c r="H4" s="30" t="s">
        <v>21</v>
      </c>
      <c r="I4" s="30" t="s">
        <v>25</v>
      </c>
      <c r="J4" s="30">
        <v>1</v>
      </c>
      <c r="K4" s="30">
        <v>1</v>
      </c>
    </row>
    <row r="5" spans="1:11" ht="79.5" thickBot="1">
      <c r="A5" s="41" t="s">
        <v>45</v>
      </c>
      <c r="B5" s="39"/>
      <c r="C5" s="36" t="s">
        <v>35</v>
      </c>
      <c r="D5" s="105" t="str">
        <f>CONCATENATE(H21,"_",I21,"_",J21,"_CO")</f>
        <v>LE_07_04_CO</v>
      </c>
      <c r="E5" s="106"/>
      <c r="F5" s="40"/>
      <c r="H5" s="30" t="s">
        <v>22</v>
      </c>
      <c r="I5" s="30" t="s">
        <v>26</v>
      </c>
      <c r="J5" s="30">
        <v>2</v>
      </c>
      <c r="K5" s="30">
        <v>2</v>
      </c>
    </row>
    <row r="6" spans="1:11" ht="32.25" thickBot="1">
      <c r="A6" s="38" t="s">
        <v>10</v>
      </c>
      <c r="B6" s="39"/>
      <c r="C6" s="39"/>
      <c r="D6" s="39"/>
      <c r="E6" s="39"/>
      <c r="F6" s="40"/>
      <c r="H6" s="30" t="s">
        <v>23</v>
      </c>
      <c r="I6" s="30" t="s">
        <v>27</v>
      </c>
      <c r="J6" s="30">
        <v>3</v>
      </c>
      <c r="K6" s="30">
        <v>3</v>
      </c>
    </row>
    <row r="7" spans="1:11" ht="48" thickBot="1">
      <c r="A7" s="41" t="s">
        <v>11</v>
      </c>
      <c r="B7" s="39"/>
      <c r="C7" s="70" t="s">
        <v>127</v>
      </c>
      <c r="D7" s="91" t="str">
        <f>CONCATENATE("SolicitudGrafica_",D5,".xls")</f>
        <v>SolicitudGrafica_LE_07_04_CO.xls</v>
      </c>
      <c r="E7" s="91"/>
      <c r="F7" s="92"/>
      <c r="H7" s="30" t="s">
        <v>24</v>
      </c>
      <c r="I7" s="30" t="s">
        <v>28</v>
      </c>
      <c r="J7" s="30">
        <v>4</v>
      </c>
      <c r="K7" s="30">
        <v>4</v>
      </c>
    </row>
    <row r="8" spans="1:11" ht="47.25">
      <c r="A8" s="41" t="s">
        <v>53</v>
      </c>
      <c r="B8" s="39"/>
      <c r="C8" s="39"/>
      <c r="D8" s="39"/>
      <c r="E8" s="39"/>
      <c r="F8" s="40"/>
      <c r="I8" s="30" t="s">
        <v>29</v>
      </c>
      <c r="J8" s="30">
        <v>5</v>
      </c>
      <c r="K8" s="30">
        <v>5</v>
      </c>
    </row>
    <row r="9" spans="1:11" ht="47.25">
      <c r="A9" s="41" t="s">
        <v>12</v>
      </c>
      <c r="B9" s="39"/>
      <c r="C9" s="39"/>
      <c r="D9" s="39"/>
      <c r="E9" s="39"/>
      <c r="F9" s="40"/>
      <c r="I9" s="30" t="s">
        <v>30</v>
      </c>
      <c r="J9" s="30">
        <v>6</v>
      </c>
      <c r="K9" s="30">
        <v>6</v>
      </c>
    </row>
    <row r="10" spans="1:11" ht="32.25" thickBot="1">
      <c r="A10" s="42" t="s">
        <v>36</v>
      </c>
      <c r="B10" s="43"/>
      <c r="C10" s="43"/>
      <c r="D10" s="43"/>
      <c r="E10" s="43"/>
      <c r="F10" s="44"/>
      <c r="I10" s="30" t="s">
        <v>31</v>
      </c>
      <c r="J10" s="30">
        <v>7</v>
      </c>
      <c r="K10" s="30">
        <v>7</v>
      </c>
    </row>
    <row r="11" spans="1:11">
      <c r="I11" s="30" t="s">
        <v>32</v>
      </c>
      <c r="J11" s="30">
        <v>8</v>
      </c>
      <c r="K11" s="30">
        <v>8</v>
      </c>
    </row>
    <row r="12" spans="1:11" ht="16.5" thickBot="1">
      <c r="I12" s="30" t="s">
        <v>37</v>
      </c>
      <c r="J12" s="30">
        <v>9</v>
      </c>
      <c r="K12" s="30">
        <v>9</v>
      </c>
    </row>
    <row r="13" spans="1:11">
      <c r="A13" s="93" t="s">
        <v>41</v>
      </c>
      <c r="B13" s="94"/>
      <c r="C13" s="94"/>
      <c r="D13" s="94"/>
      <c r="E13" s="94"/>
      <c r="F13" s="95"/>
      <c r="I13" s="30" t="s">
        <v>33</v>
      </c>
      <c r="J13" s="30">
        <v>10</v>
      </c>
      <c r="K13" s="30">
        <v>10</v>
      </c>
    </row>
    <row r="14" spans="1:11" ht="16.5" thickBot="1">
      <c r="A14" s="41"/>
      <c r="B14" s="39"/>
      <c r="C14" s="39"/>
      <c r="D14" s="39"/>
      <c r="E14" s="39"/>
      <c r="F14" s="40"/>
      <c r="I14" s="30" t="s">
        <v>34</v>
      </c>
      <c r="J14" s="30">
        <v>11</v>
      </c>
      <c r="K14" s="30">
        <v>11</v>
      </c>
    </row>
    <row r="15" spans="1:11">
      <c r="A15" s="38" t="s">
        <v>46</v>
      </c>
      <c r="B15" s="39"/>
      <c r="C15" s="96" t="s">
        <v>49</v>
      </c>
      <c r="D15" s="97"/>
      <c r="E15" s="97"/>
      <c r="F15" s="98"/>
      <c r="J15" s="30">
        <v>12</v>
      </c>
      <c r="K15" s="30">
        <v>12</v>
      </c>
    </row>
    <row r="16" spans="1:11" ht="67.25" customHeight="1">
      <c r="A16" s="41" t="s">
        <v>47</v>
      </c>
      <c r="B16" s="39"/>
      <c r="C16" s="34" t="s">
        <v>15</v>
      </c>
      <c r="D16" s="33" t="s">
        <v>16</v>
      </c>
      <c r="E16" s="33" t="s">
        <v>17</v>
      </c>
      <c r="F16" s="35" t="s">
        <v>50</v>
      </c>
      <c r="J16" s="30">
        <v>13</v>
      </c>
      <c r="K16" s="30">
        <v>13</v>
      </c>
    </row>
    <row r="17" spans="1:11" ht="32" customHeight="1" thickBot="1">
      <c r="A17" s="38" t="s">
        <v>44</v>
      </c>
      <c r="B17" s="39"/>
      <c r="C17" s="36" t="s">
        <v>35</v>
      </c>
      <c r="D17" s="99" t="str">
        <f>CONCATENATE(H21,"_",I21,"_",J21,"_",K45)</f>
        <v>LE_07_04_REC10</v>
      </c>
      <c r="E17" s="100"/>
      <c r="F17" s="101"/>
      <c r="J17" s="30">
        <v>14</v>
      </c>
      <c r="K17" s="30">
        <v>14</v>
      </c>
    </row>
    <row r="18" spans="1:11" ht="79.5" thickBot="1">
      <c r="A18" s="41" t="s">
        <v>48</v>
      </c>
      <c r="B18" s="39"/>
      <c r="C18" s="70" t="s">
        <v>128</v>
      </c>
      <c r="D18" s="91" t="str">
        <f>CONCATENATE("SolicitudGrafica_",D17,".xls")</f>
        <v>SolicitudGrafica_LE_07_04_REC10.xls</v>
      </c>
      <c r="E18" s="91"/>
      <c r="F18" s="92"/>
      <c r="J18" s="30">
        <v>15</v>
      </c>
      <c r="K18" s="30">
        <v>15</v>
      </c>
    </row>
    <row r="19" spans="1:11">
      <c r="A19" s="38" t="s">
        <v>10</v>
      </c>
      <c r="B19" s="39"/>
      <c r="C19" s="39"/>
      <c r="D19" s="39"/>
      <c r="E19" s="39"/>
      <c r="F19" s="40"/>
      <c r="H19" s="30">
        <v>3</v>
      </c>
      <c r="J19" s="30">
        <v>16</v>
      </c>
      <c r="K19" s="30">
        <v>16</v>
      </c>
    </row>
    <row r="20" spans="1:11" ht="63.75"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3" sqref="A3"/>
    </sheetView>
  </sheetViews>
  <sheetFormatPr baseColWidth="10" defaultColWidth="10.83203125" defaultRowHeight="15" x14ac:dyDescent="0"/>
  <cols>
    <col min="1" max="1" width="21" style="30" customWidth="1"/>
    <col min="2" max="2" width="22.1640625" style="30" customWidth="1"/>
    <col min="3" max="3" width="17.33203125" style="30" customWidth="1"/>
    <col min="4" max="4" width="10.83203125" style="30"/>
    <col min="5" max="5" width="11.6640625" style="30" customWidth="1"/>
    <col min="6" max="6" width="12.6640625" style="30" customWidth="1"/>
    <col min="7" max="7" width="11" style="30" customWidth="1"/>
    <col min="8" max="8" width="24.5" style="30" customWidth="1"/>
    <col min="9" max="9" width="22.1640625" style="30" customWidth="1"/>
    <col min="10" max="10" width="20.6640625" style="30" customWidth="1"/>
    <col min="11" max="11" width="44.5" style="30" customWidth="1"/>
    <col min="12" max="16384" width="10.83203125" style="30"/>
  </cols>
  <sheetData>
    <row r="1" spans="1:11">
      <c r="A1" s="107" t="s">
        <v>56</v>
      </c>
      <c r="B1" s="107" t="s">
        <v>63</v>
      </c>
      <c r="C1" s="107" t="s">
        <v>64</v>
      </c>
      <c r="D1" s="107" t="s">
        <v>5</v>
      </c>
      <c r="E1" s="107" t="s">
        <v>65</v>
      </c>
      <c r="F1" s="107" t="s">
        <v>66</v>
      </c>
      <c r="G1" s="107" t="s">
        <v>67</v>
      </c>
      <c r="H1" s="108" t="s">
        <v>68</v>
      </c>
      <c r="I1" s="108"/>
      <c r="J1" s="108"/>
    </row>
    <row r="2" spans="1:11">
      <c r="A2" s="107"/>
      <c r="B2" s="107"/>
      <c r="C2" s="107"/>
      <c r="D2" s="107"/>
      <c r="E2" s="107"/>
      <c r="F2" s="107"/>
      <c r="G2" s="107"/>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ht="25.5">
      <c r="A7" s="52" t="s">
        <v>80</v>
      </c>
      <c r="B7" s="52" t="s">
        <v>81</v>
      </c>
      <c r="C7" s="52" t="s">
        <v>71</v>
      </c>
      <c r="D7" s="52" t="s">
        <v>72</v>
      </c>
      <c r="E7" s="52" t="s">
        <v>75</v>
      </c>
      <c r="F7" s="52" t="s">
        <v>76</v>
      </c>
      <c r="G7" s="52"/>
      <c r="H7" s="52" t="s">
        <v>131</v>
      </c>
      <c r="I7" s="52" t="s">
        <v>133</v>
      </c>
      <c r="J7" s="52"/>
    </row>
    <row r="8" spans="1:11" s="51" customFormat="1" ht="25.5">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5.5">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3">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31.5">
      <c r="A15" s="55" t="s">
        <v>99</v>
      </c>
      <c r="B15" s="55" t="s">
        <v>100</v>
      </c>
      <c r="C15" s="52" t="s">
        <v>101</v>
      </c>
      <c r="D15" s="55" t="s">
        <v>95</v>
      </c>
      <c r="E15" s="55" t="s">
        <v>124</v>
      </c>
      <c r="F15" s="55"/>
      <c r="G15" s="55"/>
      <c r="H15" s="52" t="s">
        <v>130</v>
      </c>
      <c r="I15" s="55"/>
      <c r="J15" s="55"/>
      <c r="K15" s="30" t="s">
        <v>102</v>
      </c>
    </row>
    <row r="16" spans="1:11" ht="94.5">
      <c r="A16" s="57" t="s">
        <v>103</v>
      </c>
      <c r="B16" s="57"/>
      <c r="C16" s="53" t="s">
        <v>101</v>
      </c>
      <c r="D16" s="57" t="s">
        <v>104</v>
      </c>
      <c r="E16" s="56" t="s">
        <v>122</v>
      </c>
      <c r="F16" s="56" t="s">
        <v>123</v>
      </c>
      <c r="G16" s="56"/>
      <c r="H16" s="57" t="s">
        <v>132</v>
      </c>
      <c r="I16" s="57" t="s">
        <v>135</v>
      </c>
      <c r="J16" s="56"/>
      <c r="K16" s="58" t="s">
        <v>105</v>
      </c>
    </row>
    <row r="17" spans="1:11" ht="25.5">
      <c r="A17" s="52" t="s">
        <v>106</v>
      </c>
      <c r="B17" s="52"/>
      <c r="C17" s="52" t="s">
        <v>71</v>
      </c>
      <c r="D17" s="52" t="s">
        <v>72</v>
      </c>
      <c r="E17" s="52" t="s">
        <v>107</v>
      </c>
      <c r="F17" s="52" t="s">
        <v>108</v>
      </c>
      <c r="G17" s="52"/>
      <c r="H17" s="59" t="s">
        <v>109</v>
      </c>
      <c r="I17" s="59" t="s">
        <v>110</v>
      </c>
      <c r="J17" s="52"/>
      <c r="K17" s="60" t="s">
        <v>111</v>
      </c>
    </row>
    <row r="20" spans="1:11">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1.5">
      <c r="A24" s="65" t="s">
        <v>116</v>
      </c>
      <c r="B24" s="66" t="s">
        <v>141</v>
      </c>
      <c r="C24" s="67" t="s">
        <v>144</v>
      </c>
      <c r="D24" s="66"/>
      <c r="E24" s="66"/>
    </row>
    <row r="25" spans="1:11">
      <c r="A25" s="65" t="s">
        <v>117</v>
      </c>
      <c r="B25" s="66" t="s">
        <v>142</v>
      </c>
      <c r="C25" s="67" t="s">
        <v>143</v>
      </c>
      <c r="D25" s="66"/>
      <c r="E25" s="66"/>
    </row>
    <row r="26" spans="1:11" ht="63">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2015-04-26T00:33:26Z</dcterms:modified>
</cp:coreProperties>
</file>