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LyzMarcela\Desktop\Recursos de Once\REC11_14\"/>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0490" windowHeight="77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F19" i="1"/>
  <c r="G19" i="1" s="1"/>
  <c r="H19" i="1"/>
  <c r="F18" i="1"/>
  <c r="G18" i="1" s="1"/>
  <c r="H18" i="1"/>
  <c r="F17" i="1"/>
  <c r="G17" i="1" s="1"/>
  <c r="H17" i="1"/>
  <c r="F16" i="1"/>
  <c r="G16" i="1" s="1"/>
  <c r="H16" i="1"/>
  <c r="F15" i="1"/>
  <c r="G15" i="1" s="1"/>
  <c r="H15" i="1"/>
  <c r="F14" i="1"/>
  <c r="G14" i="1" s="1"/>
  <c r="H14" i="1"/>
  <c r="F13" i="1"/>
  <c r="G13" i="1" s="1"/>
  <c r="H13" i="1"/>
  <c r="H12" i="1"/>
  <c r="H11"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F12" i="1" s="1"/>
  <c r="G12" i="1" s="1"/>
  <c r="I10" i="1"/>
  <c r="C10" i="1"/>
  <c r="A10" i="1"/>
  <c r="M8" i="1"/>
  <c r="M7" i="1"/>
  <c r="M6" i="1"/>
  <c r="M5" i="1"/>
  <c r="F5" i="1"/>
  <c r="M4" i="1"/>
  <c r="M3" i="1"/>
  <c r="M2" i="1"/>
  <c r="M1" i="1"/>
  <c r="E9" i="1" s="1"/>
  <c r="F11" i="1" l="1"/>
  <c r="G11" i="1" s="1"/>
  <c r="H10" i="1"/>
  <c r="A13" i="1"/>
  <c r="F10" i="1"/>
  <c r="G10" i="1" s="1"/>
  <c r="A14" i="1" l="1"/>
  <c r="A15" i="1" l="1"/>
  <c r="A16" i="1" l="1"/>
  <c r="A17" i="1" l="1"/>
  <c r="A18" i="1" l="1"/>
  <c r="A19" i="1" l="1"/>
  <c r="A20" i="1" l="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<sst xmlns="http://schemas.openxmlformats.org/spreadsheetml/2006/main" count="375" uniqueCount="196">
  <si>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</si>
  <si>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</si>
  <si>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</si>
  <si>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</si>
  <si>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</si>
  <si>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</si>
  <si>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</si>
  <si>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</si>
  <si>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</si>
  <si>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</si>
  <si>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</si>
  <si>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</si>
  <si>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</si>
  <si>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</si>
  <si>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</si>
  <si>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</si>
  <si>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</si>
  <si>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</si>
  <si>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</si>
  <si>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</si>
  <si>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</si>
  <si>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</si>
  <si>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</si>
  <si>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</si>
  <si>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</si>
  <si>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</si>
  <si>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</si>
  <si>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</si>
  <si>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</si>
  <si>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</si>
  <si>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</si>
  <si>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</si>
  <si>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</si>
  <si>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</si>
  <si>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</si>
  <si>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</si>
  <si>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</si>
  <si>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</si>
  <si>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</si>
  <si>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</si>
  <si>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</si>
  <si>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</si>
  <si>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</si>
  <si>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</si>
  <si>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</si>
  <si>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</si>
  <si>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</si>
  <si>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</si>
  <si>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</si>
  <si>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</si>
  <si>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</si>
  <si>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</si>
  <si>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</si>
  <si>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</si>
  <si>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</si>
  <si>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</si>
  <si>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</si>
  <si>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</si>
  <si>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</si>
  <si>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</si>
  <si>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</si>
  <si>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</si>
  <si>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</si>
  <si>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</si>
  <si>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</si>
  <si>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</si>
  <si>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</si>
  <si>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</si>
  <si>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</si>
  <si>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</si>
  <si>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</si>
  <si>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</si>
  <si>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</si>
  <si>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</si>
  <si>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</si>
  <si>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</si>
  <si>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</si>
  <si>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</si>
  <si>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</si>
  <si>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</si>
  <si>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</si>
  <si>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</si>
  <si>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</si>
  <si>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</si>
  <si>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</si>
  <si>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</si>
  <si>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</si>
  <si>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</si>
  <si>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</si>
  <si>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</si>
  <si>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</si>
  <si>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</si>
  <si>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</si>
  <si>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</si>
  <si>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</si>
  <si>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</si>
  <si>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</si>
  <si>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</si>
  <si>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</si>
  <si>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</si>
  <si>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</si>
  <si>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</si>
  <si>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</si>
  <si>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</si>
  <si>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</si>
  <si>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</si>
  <si>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</si>
  <si>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</si>
  <si>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</si>
  <si>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</si>
  <si>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</si>
  <si>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</si>
  <si>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</si>
  <si>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</si>
  <si>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</si>
  <si>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</si>
  <si>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</si>
  <si>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</si>
  <si>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</si>
  <si>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</si>
  <si>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</si>
  <si>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</si>
  <si>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</si>
  <si>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</si>
  <si>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</si>
  <si>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</si>
  <si>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</si>
  <si>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</si>
  <si>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</si>
  <si>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</si>
  <si>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</si>
  <si>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</si>
  <si>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</si>
  <si>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</si>
  <si>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</si>
  <si>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</si>
  <si>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</si>
  <si>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</si>
  <si>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</si>
  <si>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</si>
  <si>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</si>
  <si>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</si>
  <si>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</si>
  <si>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</si>
  <si>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</si>
  <si>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</si>
  <si>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</si>
  <si>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</si>
  <si>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</si>
  <si>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</si>
  <si>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</si>
  <si>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</si>
  <si>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</si>
  <si>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</si>
  <si>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</si>
  <si>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</si>
  <si>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</si>
  <si>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</si>
  <si>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</si>
  <si>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</si>
  <si>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</si>
  <si>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</si>
  <si>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</si>
  <si>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</si>
  <si>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</si>
  <si>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</si>
  <si>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</si>
  <si>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</si>
  <si>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</si>
  <si>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</si>
  <si>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</si>
  <si>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</si>
  <si>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</si>
  <si>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</si>
  <si>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</si>
  <si>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</si>
  <si>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</si>
  <si>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</si>
  <si>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</si>
  <si>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</si>
  <si>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</si>
  <si>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</si>
  <si>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</si>
  <si>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</si>
  <si>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</si>
  <si>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</si>
  <si>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</si>
  <si>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Las reacciones químicas de los compuestos orgánicos</t>
  </si>
  <si>
    <t xml:space="preserve">Lyz Bernal </t>
  </si>
  <si>
    <t>CN_11_14_REC330</t>
  </si>
  <si>
    <t xml:space="preserve">Ver descripción y observaciones </t>
  </si>
  <si>
    <t>Ilustración</t>
  </si>
  <si>
    <t>Ilustrar vaso, tubos de ensayo y plancha de calentamiento. Omitir fondo</t>
  </si>
  <si>
    <t xml:space="preserve">Ilustrar similar a imagen guía. En la primera imagen no incluir el cuadrado que se encuentra entre la plancha de calentamiento y el envase lo que esta de color amarillo realizarlo de color naranja claro el líquido azul de naranja un poco más oscuro. El recipiente con forma redonda ilustrarlo como el de la figura que se deja arriba de este texto. Es el mismo de la primera imagen </t>
  </si>
  <si>
    <t xml:space="preserve">386455822
</t>
  </si>
  <si>
    <t>Fotografía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</si>
</sst>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png"/><Relationship Id="rId1" Type="http://schemas.openxmlformats.org/officeDocument/2006/relationships/image" Target="../media/image1.jpeg"/><Relationship Id="rId5" Type="http://schemas.openxmlformats.org/officeDocument/2006/relationships/image" Target="../media/image5.jpe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9</xdr:col>
      <xdr:colOff>428623</xdr:colOff>
      <xdr:row>8</xdr:row>
      <xdr:rowOff>484187</xdr:rowOff>
    </xdr:from>
    <xdr:to>
      <xdr:col>9</xdr:col>
      <xdr:colOff>1597268</xdr:colOff>
      <xdr:row>9</xdr:row>
      <xdr:rowOff>1558192</xdr:rowOff>
    </xdr:to>
    <xdr:pic>
      <xdr:nvPicPr>
        <xdr:cNvPr id="2" name="Picture 2" descr="http://2.bp.blogspot.com/-QLeMzMYIYVk/VRIPi7ebKbI/AAAAAAAAAFY/FC0ugZp6jBI/s1600/suvir2.jp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144623" y="2119312"/>
          <a:ext cx="1168645" cy="155819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9</xdr:col>
      <xdr:colOff>682624</xdr:colOff>
      <xdr:row>10</xdr:row>
      <xdr:rowOff>47625</xdr:rowOff>
    </xdr:from>
    <xdr:to>
      <xdr:col>9</xdr:col>
      <xdr:colOff>2263837</xdr:colOff>
      <xdr:row>10</xdr:row>
      <xdr:rowOff>1438544</xdr:rowOff>
    </xdr:to>
    <xdr:grpSp>
      <xdr:nvGrpSpPr>
        <xdr:cNvPr id="3" name="Grupo 2"/>
        <xdr:cNvGrpSpPr/>
      </xdr:nvGrpSpPr>
      <xdr:grpSpPr>
        <a:xfrm>
          <a:off x="14374812" y="3762375"/>
          <a:ext cx="1581213" cy="1390919"/>
          <a:chOff x="5409127" y="425003"/>
          <a:chExt cx="6848673" cy="5100034"/>
        </a:xfrm>
      </xdr:grpSpPr>
      <xdr:pic>
        <xdr:nvPicPr>
          <xdr:cNvPr id="4" name="Imagen 3"/>
          <xdr:cNvPicPr>
            <a:picLocks noChangeAspect="1"/>
          </xdr:cNvPicPr>
        </xdr:nvPicPr>
        <xdr:blipFill rotWithShape="1">
          <a:blip xmlns:r="http://schemas.openxmlformats.org/officeDocument/2006/relationships" r:embed="rId2"/>
          <a:srcRect l="39177" t="6294" r="27861" b="23988"/>
          <a:stretch/>
        </xdr:blipFill>
        <xdr:spPr>
          <a:xfrm>
            <a:off x="5409127" y="425003"/>
            <a:ext cx="4288666" cy="5100034"/>
          </a:xfrm>
          <a:prstGeom prst="rect">
            <a:avLst/>
          </a:prstGeom>
        </xdr:spPr>
      </xdr:pic>
      <xdr:pic>
        <xdr:nvPicPr>
          <xdr:cNvPr id="5" name="Picture 4" descr="http://lh3.ggpht.com/-RkvWRTEzUis/TkH6j00usUI/AAAAAAAABes/t3v_Ng6p5VQ/filtracion%25255B8%25255D.jpg?imgmax=800"/>
          <xdr:cNvPicPr>
            <a:picLocks noChangeAspect="1" noChangeArrowheads="1"/>
          </xdr:cNvPicPr>
        </xdr:nvPicPr>
        <xdr:blipFill rotWithShape="1">
          <a:blip xmlns:r="http://schemas.openxmlformats.org/officeDocument/2006/relationships" r:embed="rId3">
            <a:extLst>
              <a:ext uri="{28A0092B-C50C-407E-A947-70E740481C1C}">
                <a14:useLocalDpi xmlns:a14="http://schemas.microsoft.com/office/drawing/2010/main" val="0"/>
              </a:ext>
            </a:extLst>
          </a:blip>
          <a:srcRect l="59848"/>
          <a:stretch/>
        </xdr:blipFill>
        <xdr:spPr bwMode="auto">
          <a:xfrm>
            <a:off x="9877070" y="425003"/>
            <a:ext cx="2380730" cy="4726546"/>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twoCellAnchor editAs="oneCell">
    <xdr:from>
      <xdr:col>10</xdr:col>
      <xdr:colOff>509322</xdr:colOff>
      <xdr:row>10</xdr:row>
      <xdr:rowOff>38364</xdr:rowOff>
    </xdr:from>
    <xdr:to>
      <xdr:col>10</xdr:col>
      <xdr:colOff>1481678</xdr:colOff>
      <xdr:row>10</xdr:row>
      <xdr:rowOff>1004106</xdr:rowOff>
    </xdr:to>
    <xdr:pic>
      <xdr:nvPicPr>
        <xdr:cNvPr id="6" name="Imagen 5"/>
        <xdr:cNvPicPr>
          <a:picLocks noChangeAspect="1"/>
        </xdr:cNvPicPr>
      </xdr:nvPicPr>
      <xdr:blipFill>
        <a:blip xmlns:r="http://schemas.openxmlformats.org/officeDocument/2006/relationships" r:embed="rId4"/>
        <a:stretch>
          <a:fillRect/>
        </a:stretch>
      </xdr:blipFill>
      <xdr:spPr>
        <a:xfrm>
          <a:off x="16856603" y="3753114"/>
          <a:ext cx="972356" cy="965742"/>
        </a:xfrm>
        <a:prstGeom prst="rect">
          <a:avLst/>
        </a:prstGeom>
      </xdr:spPr>
    </xdr:pic>
    <xdr:clientData/>
  </xdr:twoCellAnchor>
  <xdr:twoCellAnchor editAs="oneCell">
    <xdr:from>
      <xdr:col>9</xdr:col>
      <xdr:colOff>607218</xdr:colOff>
      <xdr:row>11</xdr:row>
      <xdr:rowOff>214313</xdr:rowOff>
    </xdr:from>
    <xdr:to>
      <xdr:col>9</xdr:col>
      <xdr:colOff>1906712</xdr:colOff>
      <xdr:row>11</xdr:row>
      <xdr:rowOff>1138398</xdr:rowOff>
    </xdr:to>
    <xdr:pic>
      <xdr:nvPicPr>
        <xdr:cNvPr id="7" name="Picture 4" descr="http://thumb9.shutterstock.com/display_pic_with_logo/288118/386455822/stock-photo-chemistry-lab-386455822.jpg"/>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4299406" y="7286626"/>
          <a:ext cx="1299494" cy="92408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B1" zoomScale="80" zoomScaleNormal="80" zoomScalePageLayoutView="140" workbookViewId="0">
      <pane ySplit="9" topLeftCell="A12" activePane="bottomLeft" state="frozen"/>
      <selection pane="bottomLeft" activeCell="J18" sqref="J18"/>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F13</v>
      </c>
    </row>
    <row r="2" spans="1:16" ht="15.75" x14ac:dyDescent="0.25">
      <c r="A2" s="1"/>
      <c r="B2" s="3" t="s">
        <v>121</v>
      </c>
      <c r="C2" s="85" t="s">
        <v>22</v>
      </c>
      <c r="D2" s="86"/>
      <c r="F2" s="78" t="s">
        <v>0</v>
      </c>
      <c r="G2" s="79"/>
      <c r="H2" s="58"/>
      <c r="I2" s="58"/>
      <c r="J2" s="14"/>
      <c r="L2" s="2" t="s">
        <v>153</v>
      </c>
      <c r="M2" s="2" t="str">
        <f ca="1">IF($N2&lt;COUNTIF('Definición técnica de imagenes'!$A$3:$A$102,$G$5),OFFSET('Definición técnica de imagenes'!$A$1,MATCH($G$5,'Definición técnica de imagenes'!$A$1:$A$104,0)-1+$N2,1,1,1),"")</f>
        <v>Simple</v>
      </c>
      <c r="N2" s="2">
        <v>0</v>
      </c>
      <c r="O2" s="2" t="str">
        <f>'Definición técnica de imagenes'!A3</f>
        <v>M3A</v>
      </c>
    </row>
    <row r="3" spans="1:16" ht="15.75" x14ac:dyDescent="0.25">
      <c r="A3" s="1"/>
      <c r="B3" s="4" t="s">
        <v>8</v>
      </c>
      <c r="C3" s="87">
        <v>11</v>
      </c>
      <c r="D3" s="88"/>
      <c r="F3" s="80"/>
      <c r="G3" s="81"/>
      <c r="H3" s="58"/>
      <c r="I3" s="38"/>
      <c r="J3" s="14"/>
      <c r="L3" s="2" t="s">
        <v>154</v>
      </c>
      <c r="M3" s="2" t="str">
        <f ca="1">IF($N3&lt;COUNTIF('Definición técnica de imagenes'!$A$3:$A$102,$G$5),OFFSET('Definición técnica de imagenes'!$A$1,MATCH($G$5,'Definición técnica de imagenes'!$A$1:$A$104,0)-1+$N3,1,1,1),"")</f>
        <v>Doble</v>
      </c>
      <c r="N3" s="2">
        <v>1</v>
      </c>
      <c r="O3" s="2" t="str">
        <f>'Definición técnica de imagenes'!A4</f>
        <v>M5A</v>
      </c>
    </row>
    <row r="4" spans="1:16" ht="16.5" x14ac:dyDescent="0.3">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188</v>
      </c>
      <c r="D5" s="90"/>
      <c r="E5" s="5"/>
      <c r="F5" s="37" t="str">
        <f>IF(G4="Recurso","Motor del recurso","")</f>
        <v>Motor del recurso</v>
      </c>
      <c r="G5" s="61" t="s">
        <v>95</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F13</v>
      </c>
      <c r="F9" s="57" t="s">
        <v>61</v>
      </c>
      <c r="G9" s="57" t="s">
        <v>59</v>
      </c>
      <c r="H9" s="57" t="s">
        <v>60</v>
      </c>
      <c r="I9" s="57" t="s">
        <v>114</v>
      </c>
      <c r="J9" s="18" t="s">
        <v>6</v>
      </c>
      <c r="K9" s="19" t="s">
        <v>7</v>
      </c>
      <c r="O9" s="2" t="str">
        <f>'Definición técnica de imagenes'!A11</f>
        <v>M10B</v>
      </c>
    </row>
    <row r="10" spans="1:16" s="11" customFormat="1" ht="123" customHeight="1" x14ac:dyDescent="0.25">
      <c r="A10" s="12" t="str">
        <f>IF(OR(B10&lt;&gt;"",J10&lt;&gt;""),"IMG01","")</f>
        <v>IMG01</v>
      </c>
      <c r="B10" s="62" t="s">
        <v>190</v>
      </c>
      <c r="C10" s="20" t="str">
        <f t="shared" ref="C10:C41" si="0">IF(OR(B10&lt;&gt;"",J10&lt;&gt;""),IF($G$4="Recurso",CONCATENATE($G$4," ",$G$5),$G$4),"")</f>
        <v>Recurso F13</v>
      </c>
      <c r="D10" s="63" t="s">
        <v>191</v>
      </c>
      <c r="E10" s="63" t="s">
        <v>152</v>
      </c>
      <c r="F10" s="13" t="str">
        <f t="shared" ref="F10" ca="1" si="1">IF(OR(B10&lt;&gt;"",J10&lt;&gt;""),CONCATENATE($C$7,"_",$A10,IF($G$4="Cuaderno de Estudio","_small",CONCATENATE(IF(I10="","","n"),IF(LEFT($G$5,1)="F",".jpg",".png")))),"")</f>
        <v>CN_11_14_REC330_IMG01n.jpg</v>
      </c>
      <c r="G10" s="13" t="str">
        <f ca="1">IF($F10&lt;&gt;"",IF($G$4="Recurso",VLOOKUP($E10,OFFSET('Definición técnica de imagenes'!$A$1,MATCH($G$5,'Definición técnica de imagenes'!$A$1:$A$104,0)-1,1,COUNTIF('Definición técnica de imagenes'!$A$3:$A$102,$G$5),5),5,FALSE),'Definición técnica de imagenes'!$F$16),"")</f>
        <v>240 x 185 px</v>
      </c>
      <c r="H10" s="13" t="str">
        <f t="shared" ref="H10" ca="1" si="2">IF(AND(I10&lt;&gt;"",I10&lt;&gt;0),IF(OR(B10&lt;&gt;"",J10&lt;&gt;""),CONCATENATE($C$7,"_",$A10,IF($G$4="Cuaderno de Estudio","_zoom",CONCATENATE("a",IF(LEFT($G$5,1)="F",".jpg",".png")))),""),"")</f>
        <v>CN_11_14_REC330_IMG01a.jpg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800 x 460 px</v>
      </c>
      <c r="J10" s="63"/>
      <c r="K10" s="64" t="s">
        <v>192</v>
      </c>
      <c r="O10" s="2" t="str">
        <f>'Definición técnica de imagenes'!A12</f>
        <v>M12D</v>
      </c>
    </row>
    <row r="11" spans="1:16" s="11" customFormat="1" ht="264" customHeight="1" x14ac:dyDescent="0.25">
      <c r="A11" s="12" t="str">
        <f t="shared" ref="A11:A18" si="3">IF(OR(B11&lt;&gt;"",J11&lt;&gt;""),CONCATENATE(LEFT(A10,3),IF(MID(A10,4,2)+1&lt;10,CONCATENATE("0",MID(A10,4,2)+1))),"")</f>
        <v>IMG02</v>
      </c>
      <c r="B11" s="62" t="s">
        <v>190</v>
      </c>
      <c r="C11" s="20" t="str">
        <f t="shared" si="0"/>
        <v>Recurso F13</v>
      </c>
      <c r="D11" s="63" t="s">
        <v>191</v>
      </c>
      <c r="E11" s="63" t="s">
        <v>152</v>
      </c>
      <c r="F11" s="13" t="str">
        <f t="shared" ref="F11:F74" ca="1" si="4">IF(OR(B11&lt;&gt;"",J11&lt;&gt;""),CONCATENATE($C$7,"_",$A11,IF($G$4="Cuaderno de Estudio","_small",CONCATENATE(IF(I11="","","n"),IF(LEFT($G$5,1)="F",".jpg",".png")))),"")</f>
        <v>CN_11_14_REC330_IMG02n.jpg</v>
      </c>
      <c r="G11" s="13" t="str">
        <f ca="1">IF($F11&lt;&gt;"",IF($G$4="Recurso",VLOOKUP($E11,OFFSET('Definición técnica de imagenes'!$A$1,MATCH($G$5,'Definición técnica de imagenes'!$A$1:$A$104,0)-1,1,COUNTIF('Definición técnica de imagenes'!$A$3:$A$102,$G$5),5),5,FALSE),'Definición técnica de imagenes'!$F$16),"")</f>
        <v>240 x 185 px</v>
      </c>
      <c r="H11" s="13" t="str">
        <f t="shared" ref="H11:H74" ca="1" si="5">IF(AND(I11&lt;&gt;"",I11&lt;&gt;0),IF(OR(B11&lt;&gt;"",J11&lt;&gt;""),CONCATENATE($C$7,"_",$A11,IF($G$4="Cuaderno de Estudio","_zoom",CONCATENATE("a",IF(LEFT($G$5,1)="F",".jpg",".png")))),""),"")</f>
        <v>CN_11_14_REC330_IMG02a.jpg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800 x 460 px</v>
      </c>
      <c r="J11" s="64"/>
      <c r="K11" s="65" t="s">
        <v>193</v>
      </c>
      <c r="O11" s="2" t="str">
        <f>'Definición técnica de imagenes'!A13</f>
        <v>M101</v>
      </c>
    </row>
    <row r="12" spans="1:16" s="11" customFormat="1" ht="120.75" customHeight="1" x14ac:dyDescent="0.25">
      <c r="A12" s="12" t="str">
        <f t="shared" si="3"/>
        <v>IMG03</v>
      </c>
      <c r="B12" s="62" t="s">
        <v>194</v>
      </c>
      <c r="C12" s="20" t="str">
        <f t="shared" si="0"/>
        <v>Recurso F13</v>
      </c>
      <c r="D12" s="63" t="s">
        <v>195</v>
      </c>
      <c r="E12" s="63" t="s">
        <v>151</v>
      </c>
      <c r="F12" s="13" t="str">
        <f t="shared" ca="1" si="4"/>
        <v>CN_11_14_REC330_IMG03n.jpg</v>
      </c>
      <c r="G12" s="13" t="str">
        <f ca="1">IF($F12&lt;&gt;"",IF($G$4="Recurso",VLOOKUP($E12,OFFSET('Definición técnica de imagenes'!$A$1,MATCH($G$5,'Definición técnica de imagenes'!$A$1:$A$104,0)-1,1,COUNTIF('Definición técnica de imagenes'!$A$3:$A$102,$G$5),5),5,FALSE),'Definición técnica de imagenes'!$F$16),"")</f>
        <v>240 x 375 px</v>
      </c>
      <c r="H12" s="13" t="str">
        <f t="shared" ca="1" si="5"/>
        <v>CN_11_14_REC330_IMG03a.jpg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800 x 460 px</v>
      </c>
      <c r="J12" s="64"/>
      <c r="K12" s="64"/>
      <c r="O12" s="2" t="str">
        <f>'Definición técnica de imagenes'!A18</f>
        <v>Diaporama F1</v>
      </c>
    </row>
    <row r="13" spans="1:16" s="11" customFormat="1" x14ac:dyDescent="0.25">
      <c r="A13" s="12" t="str">
        <f t="shared" si="3"/>
        <v/>
      </c>
      <c r="B13" s="62"/>
      <c r="C13" s="20" t="str">
        <f t="shared" si="0"/>
        <v/>
      </c>
      <c r="D13" s="63"/>
      <c r="E13" s="63"/>
      <c r="F13" s="13" t="str">
        <f t="shared" si="4"/>
        <v/>
      </c>
      <c r="G13" s="13" t="str">
        <f ca="1">IF($F13&lt;&gt;"",IF($G$4="Recurso",VLOOKUP($E13,OFFSET('Definición técnica de imagenes'!$A$1,MATCH($G$5,'Definición técnica de imagenes'!$A$1:$A$104,0)-1,1,COUNTIF('Definición técnica de imagenes'!$A$3:$A$102,$G$5),5),5,FALSE),'Definición técnica de imagenes'!$F$16),"")</f>
        <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c r="K13" s="64"/>
      <c r="O13" s="2" t="str">
        <f>'Definición técnica de imagenes'!A19</f>
        <v>F4</v>
      </c>
    </row>
    <row r="14" spans="1:16" s="11" customFormat="1" x14ac:dyDescent="0.25">
      <c r="A14" s="12" t="str">
        <f t="shared" si="3"/>
        <v/>
      </c>
      <c r="B14" s="62"/>
      <c r="C14" s="20" t="str">
        <f t="shared" si="0"/>
        <v/>
      </c>
      <c r="D14" s="63"/>
      <c r="E14" s="63"/>
      <c r="F14" s="13" t="str">
        <f t="shared" si="4"/>
        <v/>
      </c>
      <c r="G14" s="13" t="str">
        <f ca="1">IF($F14&lt;&gt;"",IF($G$4="Recurso",VLOOKUP($E14,OFFSET('Definición técnica de imagenes'!$A$1,MATCH($G$5,'Definición técnica de imagenes'!$A$1:$A$104,0)-1,1,COUNTIF('Definición técnica de imagenes'!$A$3:$A$102,$G$5),5),5,FALSE),'Definición técnica de imagenes'!$F$16),"")</f>
        <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c r="O14" s="2" t="str">
        <f>'Definición técnica de imagenes'!A22</f>
        <v>F6</v>
      </c>
    </row>
    <row r="15" spans="1:16" s="11" customFormat="1" x14ac:dyDescent="0.25">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ht="14.25"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Lyz Marcela Bernal Gómez</cp:lastModifiedBy>
  <dcterms:created xsi:type="dcterms:W3CDTF">2014-07-01T23:43:25Z</dcterms:created>
  <dcterms:modified xsi:type="dcterms:W3CDTF">2016-05-16T01:05:52Z</dcterms:modified>
</cp:coreProperties>
</file>