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LyzMarcela\Desktop\Recursos de Once\REC11_14\"/>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0490" windowHeight="77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H19" i="1"/>
  <c r="H18" i="1"/>
  <c r="H17" i="1"/>
  <c r="H16" i="1"/>
  <c r="H15" i="1"/>
  <c r="H14" i="1"/>
  <c r="H13" i="1"/>
  <c r="H12" i="1"/>
  <c r="H11"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F12" i="1" s="1"/>
  <c r="G12" i="1" s="1"/>
  <c r="I10" i="1"/>
  <c r="C10" i="1"/>
  <c r="A10" i="1"/>
  <c r="M8" i="1"/>
  <c r="M7" i="1"/>
  <c r="M6" i="1"/>
  <c r="M5" i="1"/>
  <c r="F5" i="1"/>
  <c r="M4" i="1"/>
  <c r="M3" i="1"/>
  <c r="M2" i="1"/>
  <c r="M1" i="1"/>
  <c r="E9" i="1" s="1"/>
  <c r="F11" i="1" l="1"/>
  <c r="G11" i="1" s="1"/>
  <c r="H10" i="1"/>
  <c r="A13" i="1"/>
  <c r="F13" i="1" s="1"/>
  <c r="G13" i="1" s="1"/>
  <c r="F10" i="1"/>
  <c r="G10" i="1" s="1"/>
  <c r="A14" i="1" l="1"/>
  <c r="F14" i="1" s="1"/>
  <c r="G14" i="1" s="1"/>
  <c r="A15" i="1" l="1"/>
  <c r="F15" i="1" s="1"/>
  <c r="G15" i="1" s="1"/>
  <c r="A16" i="1" l="1"/>
  <c r="F16" i="1" s="1"/>
  <c r="G16" i="1" s="1"/>
  <c r="A17" i="1" l="1"/>
  <c r="F17" i="1" s="1"/>
  <c r="G17" i="1" s="1"/>
  <c r="A18" i="1" l="1"/>
  <c r="F18" i="1" s="1"/>
  <c r="G18" i="1" s="1"/>
  <c r="A19" i="1" l="1"/>
  <c r="F19" i="1" s="1"/>
  <c r="G19" i="1" s="1"/>
  <c r="A20" i="1" l="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<sst xmlns="http://schemas.openxmlformats.org/spreadsheetml/2006/main" count="399" uniqueCount="200">
  <si>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</si>
  <si>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</si>
  <si>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</si>
  <si>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</si>
  <si>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</si>
  <si>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</si>
  <si>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</si>
  <si>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</si>
  <si>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</si>
  <si>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</si>
  <si>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</si>
  <si>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</si>
  <si>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</si>
  <si>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</si>
  <si>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</si>
  <si>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</si>
  <si>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</si>
  <si>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</si>
  <si>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</si>
  <si>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</si>
  <si>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</si>
  <si>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</si>
  <si>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</si>
  <si>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</si>
  <si>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</si>
  <si>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</si>
  <si>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</si>
  <si>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</si>
  <si>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</si>
  <si>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</si>
  <si>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</si>
  <si>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</si>
  <si>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</si>
  <si>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</si>
  <si>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</si>
  <si>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</si>
  <si>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</si>
  <si>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</si>
  <si>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</si>
  <si>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</si>
  <si>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</si>
  <si>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</si>
  <si>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</si>
  <si>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</si>
  <si>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</si>
  <si>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</si>
  <si>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</si>
  <si>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</si>
  <si>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</si>
  <si>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</si>
  <si>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</si>
  <si>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</si>
  <si>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</si>
  <si>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</si>
  <si>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</si>
  <si>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</si>
  <si>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</si>
  <si>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</si>
  <si>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</si>
  <si>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</si>
  <si>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</si>
  <si>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</si>
  <si>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</si>
  <si>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</si>
  <si>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</si>
  <si>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</si>
  <si>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</si>
  <si>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</si>
  <si>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</si>
  <si>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</si>
  <si>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</si>
  <si>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</si>
  <si>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</si>
  <si>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</si>
  <si>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</si>
  <si>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</si>
  <si>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</si>
  <si>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</si>
  <si>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</si>
  <si>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</si>
  <si>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</si>
  <si>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</si>
  <si>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</si>
  <si>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</si>
  <si>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</si>
  <si>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</si>
  <si>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</si>
  <si>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</si>
  <si>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</si>
  <si>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</si>
  <si>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</si>
  <si>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</si>
  <si>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</si>
  <si>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</si>
  <si>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</si>
  <si>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</si>
  <si>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</si>
  <si>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</si>
  <si>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</si>
  <si>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</si>
  <si>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</si>
  <si>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</si>
  <si>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</si>
  <si>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</si>
  <si>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</si>
  <si>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</si>
  <si>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</si>
  <si>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</si>
  <si>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</si>
  <si>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</si>
  <si>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</si>
  <si>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</si>
  <si>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</si>
  <si>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</si>
  <si>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</si>
  <si>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</si>
  <si>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</si>
  <si>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</si>
  <si>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</si>
  <si>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</si>
  <si>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</si>
  <si>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</si>
  <si>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</si>
  <si>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</si>
  <si>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</si>
  <si>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</si>
  <si>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</si>
  <si>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</si>
  <si>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</si>
  <si>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</si>
  <si>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</si>
  <si>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</si>
  <si>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</si>
  <si>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</si>
  <si>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</si>
  <si>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</si>
  <si>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</si>
  <si>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</si>
  <si>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</si>
  <si>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</si>
  <si>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</si>
  <si>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</si>
  <si>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</si>
  <si>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</si>
  <si>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</si>
  <si>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</si>
  <si>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</si>
  <si>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</si>
  <si>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</si>
  <si>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</si>
  <si>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</si>
  <si>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</si>
  <si>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</si>
  <si>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</si>
  <si>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</si>
  <si>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</si>
  <si>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</si>
  <si>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</si>
  <si>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</si>
  <si>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</si>
  <si>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</si>
  <si>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</si>
  <si>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</si>
  <si>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</si>
  <si>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</si>
  <si>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</si>
  <si>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</si>
  <si>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</si>
  <si>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</si>
  <si>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</si>
  <si>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</si>
  <si>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</si>
  <si>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</si>
  <si>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</si>
  <si>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</si>
  <si>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</si>
  <si>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</si>
  <si>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</si>
  <si>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</si>
  <si>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</si>
  <si>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</si>
  <si>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</si>
  <si>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</si>
  <si>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</si>
  <si>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</si>
  <si>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</si>
  <si>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</si>
  <si>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Las reacciones químicas de los compuestos orgánicos</t>
  </si>
  <si>
    <t xml:space="preserve">Lyz Bernal </t>
  </si>
  <si>
    <t>CN_11_14_REC350</t>
  </si>
  <si>
    <t xml:space="preserve">Ver descripción y observaciones </t>
  </si>
  <si>
    <t>Ilustración</t>
  </si>
  <si>
    <t xml:space="preserve">Realizar igual a imagen guía, el signo de interrogación en bold </t>
  </si>
  <si>
    <t xml:space="preserve">73714576
</t>
  </si>
  <si>
    <t>Fotografía</t>
  </si>
  <si>
    <t xml:space="preserve">38897158
</t>
  </si>
  <si>
    <t xml:space="preserve">159230876
</t>
  </si>
  <si>
    <t xml:space="preserve">164140319
</t>
  </si>
  <si>
    <t>Realizar como imagen guía</t>
  </si>
  <si>
    <t xml:space="preserve">102029467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</si>
</sst>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7" Type="http://schemas.openxmlformats.org/officeDocument/2006/relationships/image" Target="../media/image7.jpe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jpeg"/><Relationship Id="rId5" Type="http://schemas.openxmlformats.org/officeDocument/2006/relationships/image" Target="../media/image5.jpeg"/><Relationship Id="rId4"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twoCellAnchor editAs="oneCell">
    <xdr:from>
      <xdr:col>9</xdr:col>
      <xdr:colOff>606012</xdr:colOff>
      <xdr:row>9</xdr:row>
      <xdr:rowOff>119062</xdr:rowOff>
    </xdr:from>
    <xdr:to>
      <xdr:col>9</xdr:col>
      <xdr:colOff>5315062</xdr:colOff>
      <xdr:row>9</xdr:row>
      <xdr:rowOff>1221972</xdr:rowOff>
    </xdr:to>
    <xdr:pic>
      <xdr:nvPicPr>
        <xdr:cNvPr id="2" name="Imagen 1"/>
        <xdr:cNvPicPr>
          <a:picLocks noChangeAspect="1"/>
        </xdr:cNvPicPr>
      </xdr:nvPicPr>
      <xdr:blipFill rotWithShape="1">
        <a:blip xmlns:r="http://schemas.openxmlformats.org/officeDocument/2006/relationships" r:embed="rId1"/>
        <a:srcRect l="29675" t="40449" r="32711" b="43882"/>
        <a:stretch/>
      </xdr:blipFill>
      <xdr:spPr>
        <a:xfrm>
          <a:off x="14322012" y="2238375"/>
          <a:ext cx="4709050" cy="1102910"/>
        </a:xfrm>
        <a:prstGeom prst="rect">
          <a:avLst/>
        </a:prstGeom>
      </xdr:spPr>
    </xdr:pic>
    <xdr:clientData/>
  </xdr:twoCellAnchor>
  <xdr:twoCellAnchor editAs="oneCell">
    <xdr:from>
      <xdr:col>9</xdr:col>
      <xdr:colOff>808485</xdr:colOff>
      <xdr:row>10</xdr:row>
      <xdr:rowOff>277813</xdr:rowOff>
    </xdr:from>
    <xdr:to>
      <xdr:col>9</xdr:col>
      <xdr:colOff>3988201</xdr:colOff>
      <xdr:row>10</xdr:row>
      <xdr:rowOff>766404</xdr:rowOff>
    </xdr:to>
    <xdr:pic>
      <xdr:nvPicPr>
        <xdr:cNvPr id="3" name="Imagen 2"/>
        <xdr:cNvPicPr>
          <a:picLocks noChangeAspect="1"/>
        </xdr:cNvPicPr>
      </xdr:nvPicPr>
      <xdr:blipFill rotWithShape="1">
        <a:blip xmlns:r="http://schemas.openxmlformats.org/officeDocument/2006/relationships" r:embed="rId1"/>
        <a:srcRect l="30171" t="30766" r="29246" b="58142"/>
        <a:stretch/>
      </xdr:blipFill>
      <xdr:spPr>
        <a:xfrm>
          <a:off x="14524485" y="3865563"/>
          <a:ext cx="3179716" cy="488591"/>
        </a:xfrm>
        <a:prstGeom prst="rect">
          <a:avLst/>
        </a:prstGeom>
      </xdr:spPr>
    </xdr:pic>
    <xdr:clientData/>
  </xdr:twoCellAnchor>
  <xdr:twoCellAnchor editAs="oneCell">
    <xdr:from>
      <xdr:col>9</xdr:col>
      <xdr:colOff>714376</xdr:colOff>
      <xdr:row>11</xdr:row>
      <xdr:rowOff>152529</xdr:rowOff>
    </xdr:from>
    <xdr:to>
      <xdr:col>9</xdr:col>
      <xdr:colOff>4410702</xdr:colOff>
      <xdr:row>11</xdr:row>
      <xdr:rowOff>1014546</xdr:rowOff>
    </xdr:to>
    <xdr:pic>
      <xdr:nvPicPr>
        <xdr:cNvPr id="4" name="Imagen 3"/>
        <xdr:cNvPicPr>
          <a:picLocks noChangeAspect="1"/>
        </xdr:cNvPicPr>
      </xdr:nvPicPr>
      <xdr:blipFill rotWithShape="1">
        <a:blip xmlns:r="http://schemas.openxmlformats.org/officeDocument/2006/relationships" r:embed="rId2"/>
        <a:srcRect l="14234" t="72315" r="32711" b="5678"/>
        <a:stretch/>
      </xdr:blipFill>
      <xdr:spPr>
        <a:xfrm>
          <a:off x="14430376" y="5208717"/>
          <a:ext cx="3696326" cy="862017"/>
        </a:xfrm>
        <a:prstGeom prst="rect">
          <a:avLst/>
        </a:prstGeom>
      </xdr:spPr>
    </xdr:pic>
    <xdr:clientData/>
  </xdr:twoCellAnchor>
  <xdr:twoCellAnchor editAs="oneCell">
    <xdr:from>
      <xdr:col>9</xdr:col>
      <xdr:colOff>238494</xdr:colOff>
      <xdr:row>12</xdr:row>
      <xdr:rowOff>444500</xdr:rowOff>
    </xdr:from>
    <xdr:to>
      <xdr:col>9</xdr:col>
      <xdr:colOff>3704532</xdr:colOff>
      <xdr:row>12</xdr:row>
      <xdr:rowOff>964708</xdr:rowOff>
    </xdr:to>
    <xdr:pic>
      <xdr:nvPicPr>
        <xdr:cNvPr id="5" name="Imagen 4"/>
        <xdr:cNvPicPr>
          <a:picLocks noChangeAspect="1"/>
        </xdr:cNvPicPr>
      </xdr:nvPicPr>
      <xdr:blipFill rotWithShape="1">
        <a:blip xmlns:r="http://schemas.openxmlformats.org/officeDocument/2006/relationships" r:embed="rId2"/>
        <a:srcRect l="12353" t="29358" r="30929" b="55501"/>
        <a:stretch/>
      </xdr:blipFill>
      <xdr:spPr>
        <a:xfrm>
          <a:off x="13954494" y="6746875"/>
          <a:ext cx="3466038" cy="520208"/>
        </a:xfrm>
        <a:prstGeom prst="rect">
          <a:avLst/>
        </a:prstGeom>
      </xdr:spPr>
    </xdr:pic>
    <xdr:clientData/>
  </xdr:twoCellAnchor>
  <xdr:twoCellAnchor editAs="oneCell">
    <xdr:from>
      <xdr:col>9</xdr:col>
      <xdr:colOff>1666875</xdr:colOff>
      <xdr:row>13</xdr:row>
      <xdr:rowOff>79375</xdr:rowOff>
    </xdr:from>
    <xdr:to>
      <xdr:col>9</xdr:col>
      <xdr:colOff>3238097</xdr:colOff>
      <xdr:row>13</xdr:row>
      <xdr:rowOff>1353811</xdr:rowOff>
    </xdr:to>
    <xdr:pic>
      <xdr:nvPicPr>
        <xdr:cNvPr id="7" name="Picture 6" descr="http://thumb7.shutterstock.com/display_pic_with_logo/283486/283486,1300825083,1/stock-vector-molecule-background-73714576.jpg"/>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5382875" y="7897813"/>
          <a:ext cx="1571222" cy="127443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1222375</xdr:colOff>
      <xdr:row>14</xdr:row>
      <xdr:rowOff>0</xdr:rowOff>
    </xdr:from>
    <xdr:to>
      <xdr:col>9</xdr:col>
      <xdr:colOff>3175881</xdr:colOff>
      <xdr:row>14</xdr:row>
      <xdr:rowOff>1554123</xdr:rowOff>
    </xdr:to>
    <xdr:pic>
      <xdr:nvPicPr>
        <xdr:cNvPr id="9" name="Picture 4" descr="http://thumb1.shutterstock.com/display_pic_with_logo/304891/304891,1255549480,4/stock-photo-the-image-shows-some-flask-with-poison-in-a-lab-38897158.jpg"/>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4938375" y="9239250"/>
          <a:ext cx="1953506" cy="155412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2166937</xdr:colOff>
      <xdr:row>15</xdr:row>
      <xdr:rowOff>47625</xdr:rowOff>
    </xdr:from>
    <xdr:to>
      <xdr:col>9</xdr:col>
      <xdr:colOff>3852683</xdr:colOff>
      <xdr:row>15</xdr:row>
      <xdr:rowOff>1388730</xdr:rowOff>
    </xdr:to>
    <xdr:pic>
      <xdr:nvPicPr>
        <xdr:cNvPr id="10" name="Picture 2" descr="http://thumb9.shutterstock.com/display_pic_with_logo/495346/159230876/stock-photo-chemical-structure-of-propylene-propene-polypropylene-pp-polypropene-plastic-building-block-159230876.jpg"/>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15882937" y="10850563"/>
          <a:ext cx="1685746" cy="13411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1190625</xdr:colOff>
      <xdr:row>16</xdr:row>
      <xdr:rowOff>174625</xdr:rowOff>
    </xdr:from>
    <xdr:to>
      <xdr:col>9</xdr:col>
      <xdr:colOff>2687336</xdr:colOff>
      <xdr:row>16</xdr:row>
      <xdr:rowOff>1381972</xdr:rowOff>
    </xdr:to>
    <xdr:pic>
      <xdr:nvPicPr>
        <xdr:cNvPr id="12" name="Picture 4" descr="http://thumb7.shutterstock.com/display_pic_with_logo/453337/164140319/stock-photo-molecule-of-benzene-d-render-isolated-on-white-164140319.jpg"/>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4906625" y="12446000"/>
          <a:ext cx="1496711" cy="120734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9</xdr:col>
      <xdr:colOff>865188</xdr:colOff>
      <xdr:row>17</xdr:row>
      <xdr:rowOff>174625</xdr:rowOff>
    </xdr:from>
    <xdr:to>
      <xdr:col>9</xdr:col>
      <xdr:colOff>2556678</xdr:colOff>
      <xdr:row>17</xdr:row>
      <xdr:rowOff>1097955</xdr:rowOff>
    </xdr:to>
    <xdr:sp macro="" textlink="">
      <xdr:nvSpPr>
        <xdr:cNvPr id="13" name="Rectángulo 12"/>
        <xdr:cNvSpPr/>
      </xdr:nvSpPr>
      <xdr:spPr>
        <a:xfrm>
          <a:off x="14581188" y="14009688"/>
          <a:ext cx="1691490" cy="923330"/>
        </a:xfrm>
        <a:prstGeom prst="rect">
          <a:avLst/>
        </a:prstGeom>
        <a:noFill/>
      </xdr:spPr>
      <xdr:txBody>
        <a:bodyPr wrap="square" lIns="91440" tIns="45720" rIns="91440" bIns="45720">
          <a:spAutoFit/>
        </a:bodyPr>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s-ES" sz="5400" b="1" cap="none" spc="0">
              <a:ln w="6600">
                <a:solidFill>
                  <a:schemeClr val="accent2"/>
                </a:solidFill>
                <a:prstDash val="solid"/>
              </a:ln>
              <a:solidFill>
                <a:srgbClr val="FFFFFF"/>
              </a:solidFill>
              <a:effectLst>
                <a:outerShdw dist="38100" dir="2700000" algn="tl" rotWithShape="0">
                  <a:schemeClr val="accent2"/>
                </a:outerShdw>
              </a:effectLst>
            </a:rPr>
            <a:t>R-OH</a:t>
          </a:r>
        </a:p>
      </xdr:txBody>
    </xdr:sp>
    <xdr:clientData/>
  </xdr:twoCellAnchor>
  <xdr:twoCellAnchor editAs="oneCell">
    <xdr:from>
      <xdr:col>9</xdr:col>
      <xdr:colOff>2063750</xdr:colOff>
      <xdr:row>18</xdr:row>
      <xdr:rowOff>190500</xdr:rowOff>
    </xdr:from>
    <xdr:to>
      <xdr:col>9</xdr:col>
      <xdr:colOff>3859278</xdr:colOff>
      <xdr:row>18</xdr:row>
      <xdr:rowOff>1467320</xdr:rowOff>
    </xdr:to>
    <xdr:pic>
      <xdr:nvPicPr>
        <xdr:cNvPr id="14" name="Picture 2" descr="http://thumb101.shutterstock.com/display_pic_with_logo/458734/102029467/stock-photo-test-tubes-closeup-on-blue-background-102029467.jpg"/>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5779750" y="15446375"/>
          <a:ext cx="1795528" cy="12768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G1" zoomScale="120" zoomScaleNormal="120" zoomScalePageLayoutView="140" workbookViewId="0">
      <pane ySplit="9" topLeftCell="A19" activePane="bottomLeft" state="frozen"/>
      <selection pane="bottomLeft" activeCell="K19" sqref="K19"/>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75.2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M5A</v>
      </c>
    </row>
    <row r="2" spans="1:16" ht="15.75" x14ac:dyDescent="0.25">
      <c r="A2" s="1"/>
      <c r="B2" s="3" t="s">
        <v>121</v>
      </c>
      <c r="C2" s="85" t="s">
        <v>22</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11</v>
      </c>
      <c r="D3" s="88"/>
      <c r="F3" s="80"/>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188</v>
      </c>
      <c r="D5" s="90"/>
      <c r="E5" s="5"/>
      <c r="F5" s="37" t="str">
        <f>IF(G4="Recurso","Motor del recurso","")</f>
        <v>Motor del recurso</v>
      </c>
      <c r="G5" s="61" t="s">
        <v>57</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M5A</v>
      </c>
      <c r="F9" s="57" t="s">
        <v>61</v>
      </c>
      <c r="G9" s="57" t="s">
        <v>59</v>
      </c>
      <c r="H9" s="57" t="s">
        <v>60</v>
      </c>
      <c r="I9" s="57" t="s">
        <v>114</v>
      </c>
      <c r="J9" s="18" t="s">
        <v>6</v>
      </c>
      <c r="K9" s="19" t="s">
        <v>7</v>
      </c>
      <c r="O9" s="2" t="str">
        <f>'Definición técnica de imagenes'!A11</f>
        <v>M10B</v>
      </c>
    </row>
    <row r="10" spans="1:16" s="11" customFormat="1" ht="115.5" customHeight="1" x14ac:dyDescent="0.25">
      <c r="A10" s="12" t="str">
        <f>IF(OR(B10&lt;&gt;"",J10&lt;&gt;""),"IMG01","")</f>
        <v>IMG01</v>
      </c>
      <c r="B10" s="62" t="s">
        <v>190</v>
      </c>
      <c r="C10" s="20" t="str">
        <f t="shared" ref="C10:C41" si="0">IF(OR(B10&lt;&gt;"",J10&lt;&gt;""),IF($G$4="Recurso",CONCATENATE($G$4," ",$G$5),$G$4),"")</f>
        <v>Recurso M5A</v>
      </c>
      <c r="D10" s="63" t="s">
        <v>191</v>
      </c>
      <c r="E10" s="63" t="s">
        <v>155</v>
      </c>
      <c r="F10" s="13" t="str">
        <f t="shared" ref="F10" ca="1" si="1">IF(OR(B10&lt;&gt;"",J10&lt;&gt;""),CONCATENATE($C$7,"_",$A10,IF($G$4="Cuaderno de Estudio","_small",CONCATENATE(IF(I10="","","n"),IF(LEFT($G$5,1)="F",".jpg",".png")))),"")</f>
        <v>CN_11_14_REC350_IMG01n.png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CN_11_14_REC350_IMG01a.png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c r="K10" s="64" t="s">
        <v>192</v>
      </c>
      <c r="O10" s="2" t="str">
        <f>'Definición técnica de imagenes'!A12</f>
        <v>M12D</v>
      </c>
    </row>
    <row r="11" spans="1:16" s="11" customFormat="1" ht="115.5" customHeight="1" x14ac:dyDescent="0.25">
      <c r="A11" s="12" t="str">
        <f t="shared" ref="A11:A18" si="3">IF(OR(B11&lt;&gt;"",J11&lt;&gt;""),CONCATENATE(LEFT(A10,3),IF(MID(A10,4,2)+1&lt;10,CONCATENATE("0",MID(A10,4,2)+1))),"")</f>
        <v>IMG02</v>
      </c>
      <c r="B11" s="62" t="s">
        <v>190</v>
      </c>
      <c r="C11" s="20" t="str">
        <f t="shared" si="0"/>
        <v>Recurso M5A</v>
      </c>
      <c r="D11" s="63" t="s">
        <v>191</v>
      </c>
      <c r="E11" s="63" t="s">
        <v>155</v>
      </c>
      <c r="F11" s="13" t="str">
        <f t="shared" ref="F11:F74" ca="1" si="4">IF(OR(B11&lt;&gt;"",J11&lt;&gt;""),CONCATENATE($C$7,"_",$A11,IF($G$4="Cuaderno de Estudio","_small",CONCATENATE(IF(I11="","","n"),IF(LEFT($G$5,1)="F",".jpg",".png")))),"")</f>
        <v>CN_11_14_REC350_IMG02n.png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CN_11_14_REC350_IMG02a.png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4"/>
      <c r="K11" s="65" t="s">
        <v>192</v>
      </c>
      <c r="O11" s="2" t="str">
        <f>'Definición técnica de imagenes'!A13</f>
        <v>M101</v>
      </c>
    </row>
    <row r="12" spans="1:16" s="11" customFormat="1" ht="98.25" customHeight="1" x14ac:dyDescent="0.25">
      <c r="A12" s="12" t="str">
        <f t="shared" si="3"/>
        <v>IMG03</v>
      </c>
      <c r="B12" s="62" t="s">
        <v>190</v>
      </c>
      <c r="C12" s="20" t="str">
        <f t="shared" si="0"/>
        <v>Recurso M5A</v>
      </c>
      <c r="D12" s="63" t="s">
        <v>191</v>
      </c>
      <c r="E12" s="63" t="s">
        <v>155</v>
      </c>
      <c r="F12" s="13" t="str">
        <f t="shared" ca="1" si="4"/>
        <v>CN_11_14_REC350_IMG03n.png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5"/>
        <v>CN_11_14_REC350_IMG03a.png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64"/>
      <c r="K12" s="64" t="s">
        <v>192</v>
      </c>
      <c r="O12" s="2" t="str">
        <f>'Definición técnica de imagenes'!A18</f>
        <v>Diaporama F1</v>
      </c>
    </row>
    <row r="13" spans="1:16" s="11" customFormat="1" ht="119.25" customHeight="1" x14ac:dyDescent="0.25">
      <c r="A13" s="12" t="str">
        <f t="shared" si="3"/>
        <v>IMG04</v>
      </c>
      <c r="B13" s="62" t="s">
        <v>190</v>
      </c>
      <c r="C13" s="20" t="str">
        <f t="shared" si="0"/>
        <v>Recurso M5A</v>
      </c>
      <c r="D13" s="63" t="s">
        <v>191</v>
      </c>
      <c r="E13" s="63" t="s">
        <v>155</v>
      </c>
      <c r="F13" s="13" t="str">
        <f t="shared" ca="1" si="4"/>
        <v>CN_11_14_REC350_IMG04n.png</v>
      </c>
      <c r="G13" s="13" t="str">
        <f ca="1">IF($F13&lt;&gt;"",IF($G$4="Recurso",VLOOKUP($E13,OFFSET('Definición técnica de imagenes'!$A$1,MATCH($G$5,'Definición técnica de imagenes'!$A$1:$A$104,0)-1,1,COUNTIF('Definición técnica de imagenes'!$A$3:$A$102,$G$5),5),5,FALSE),'Definición técnica de imagenes'!$F$16),"")</f>
        <v>286 x 286 px</v>
      </c>
      <c r="H13" s="13" t="str">
        <f t="shared" ca="1" si="5"/>
        <v>CN_11_14_REC350_IMG04a.png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500 x 500 px</v>
      </c>
      <c r="J13" s="64"/>
      <c r="K13" s="64" t="s">
        <v>192</v>
      </c>
      <c r="O13" s="2" t="str">
        <f>'Definición técnica de imagenes'!A19</f>
        <v>F4</v>
      </c>
    </row>
    <row r="14" spans="1:16" s="11" customFormat="1" ht="111.75" customHeight="1" x14ac:dyDescent="0.25">
      <c r="A14" s="12" t="str">
        <f t="shared" si="3"/>
        <v>IMG05</v>
      </c>
      <c r="B14" s="62" t="s">
        <v>193</v>
      </c>
      <c r="C14" s="20" t="str">
        <f t="shared" si="0"/>
        <v>Recurso M5A</v>
      </c>
      <c r="D14" s="63" t="s">
        <v>194</v>
      </c>
      <c r="E14" s="63" t="s">
        <v>155</v>
      </c>
      <c r="F14" s="13" t="str">
        <f t="shared" ca="1" si="4"/>
        <v>CN_11_14_REC350_IMG05n.png</v>
      </c>
      <c r="G14" s="13" t="str">
        <f ca="1">IF($F14&lt;&gt;"",IF($G$4="Recurso",VLOOKUP($E14,OFFSET('Definición técnica de imagenes'!$A$1,MATCH($G$5,'Definición técnica de imagenes'!$A$1:$A$104,0)-1,1,COUNTIF('Definición técnica de imagenes'!$A$3:$A$102,$G$5),5),5,FALSE),'Definición técnica de imagenes'!$F$16),"")</f>
        <v>286 x 286 px</v>
      </c>
      <c r="H14" s="13" t="str">
        <f t="shared" ca="1" si="5"/>
        <v>CN_11_14_REC350_IMG05a.png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500 x 500 px</v>
      </c>
      <c r="J14" s="64"/>
      <c r="K14" s="64"/>
      <c r="O14" s="2" t="str">
        <f>'Definición técnica de imagenes'!A22</f>
        <v>F6</v>
      </c>
    </row>
    <row r="15" spans="1:16" s="11" customFormat="1" ht="123" customHeight="1" x14ac:dyDescent="0.25">
      <c r="A15" s="12" t="str">
        <f t="shared" si="3"/>
        <v>IMG06</v>
      </c>
      <c r="B15" s="62" t="s">
        <v>195</v>
      </c>
      <c r="C15" s="20" t="str">
        <f t="shared" si="0"/>
        <v>Recurso M5A</v>
      </c>
      <c r="D15" s="63" t="s">
        <v>194</v>
      </c>
      <c r="E15" s="63" t="s">
        <v>155</v>
      </c>
      <c r="F15" s="13" t="str">
        <f t="shared" ca="1" si="4"/>
        <v>CN_11_14_REC350_IMG06n.png</v>
      </c>
      <c r="G15" s="13" t="str">
        <f ca="1">IF($F15&lt;&gt;"",IF($G$4="Recurso",VLOOKUP($E15,OFFSET('Definición técnica de imagenes'!$A$1,MATCH($G$5,'Definición técnica de imagenes'!$A$1:$A$104,0)-1,1,COUNTIF('Definición técnica de imagenes'!$A$3:$A$102,$G$5),5),5,FALSE),'Definición técnica de imagenes'!$F$16),"")</f>
        <v>286 x 286 px</v>
      </c>
      <c r="H15" s="13" t="str">
        <f t="shared" ca="1" si="5"/>
        <v>CN_11_14_REC350_IMG06a.png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500 x 500 px</v>
      </c>
      <c r="J15" s="66"/>
      <c r="K15" s="66"/>
      <c r="O15" s="2" t="str">
        <f>'Definición técnica de imagenes'!A24</f>
        <v>F6B</v>
      </c>
    </row>
    <row r="16" spans="1:16" s="11" customFormat="1" ht="115.5" customHeight="1" x14ac:dyDescent="0.3">
      <c r="A16" s="12" t="str">
        <f t="shared" si="3"/>
        <v>IMG07</v>
      </c>
      <c r="B16" s="62" t="s">
        <v>196</v>
      </c>
      <c r="C16" s="20" t="str">
        <f t="shared" si="0"/>
        <v>Recurso M5A</v>
      </c>
      <c r="D16" s="63" t="s">
        <v>194</v>
      </c>
      <c r="E16" s="63" t="s">
        <v>155</v>
      </c>
      <c r="F16" s="13" t="str">
        <f t="shared" ca="1" si="4"/>
        <v>CN_11_14_REC350_IMG07n.png</v>
      </c>
      <c r="G16" s="13" t="str">
        <f ca="1">IF($F16&lt;&gt;"",IF($G$4="Recurso",VLOOKUP($E16,OFFSET('Definición técnica de imagenes'!$A$1,MATCH($G$5,'Definición técnica de imagenes'!$A$1:$A$104,0)-1,1,COUNTIF('Definición técnica de imagenes'!$A$3:$A$102,$G$5),5),5,FALSE),'Definición técnica de imagenes'!$F$16),"")</f>
        <v>286 x 286 px</v>
      </c>
      <c r="H16" s="13" t="str">
        <f t="shared" ca="1" si="5"/>
        <v>CN_11_14_REC350_IMG07a.png</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500 x 500 px</v>
      </c>
      <c r="J16" s="67"/>
      <c r="K16" s="68"/>
      <c r="O16" s="2" t="str">
        <f>'Definición técnica de imagenes'!A25</f>
        <v>F7</v>
      </c>
    </row>
    <row r="17" spans="1:15" s="11" customFormat="1" ht="123" customHeight="1" x14ac:dyDescent="0.25">
      <c r="A17" s="12" t="str">
        <f t="shared" si="3"/>
        <v>IMG08</v>
      </c>
      <c r="B17" s="62" t="s">
        <v>197</v>
      </c>
      <c r="C17" s="20" t="str">
        <f t="shared" si="0"/>
        <v>Recurso M5A</v>
      </c>
      <c r="D17" s="63" t="s">
        <v>194</v>
      </c>
      <c r="E17" s="63" t="s">
        <v>155</v>
      </c>
      <c r="F17" s="13" t="str">
        <f t="shared" ca="1" si="4"/>
        <v>CN_11_14_REC350_IMG08n.png</v>
      </c>
      <c r="G17" s="13" t="str">
        <f ca="1">IF($F17&lt;&gt;"",IF($G$4="Recurso",VLOOKUP($E17,OFFSET('Definición técnica de imagenes'!$A$1,MATCH($G$5,'Definición técnica de imagenes'!$A$1:$A$104,0)-1,1,COUNTIF('Definición técnica de imagenes'!$A$3:$A$102,$G$5),5),5,FALSE),'Definición técnica de imagenes'!$F$16),"")</f>
        <v>286 x 286 px</v>
      </c>
      <c r="H17" s="13" t="str">
        <f t="shared" ca="1" si="5"/>
        <v>CN_11_14_REC350_IMG08a.png</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500 x 500 px</v>
      </c>
      <c r="J17" s="66"/>
      <c r="K17" s="66"/>
      <c r="O17" s="2" t="str">
        <f>'Definición técnica de imagenes'!A27</f>
        <v>F7B</v>
      </c>
    </row>
    <row r="18" spans="1:15" s="11" customFormat="1" ht="111.75" customHeight="1" x14ac:dyDescent="0.25">
      <c r="A18" s="12" t="str">
        <f t="shared" si="3"/>
        <v>IMG09</v>
      </c>
      <c r="B18" s="62" t="s">
        <v>190</v>
      </c>
      <c r="C18" s="20" t="str">
        <f t="shared" si="0"/>
        <v>Recurso M5A</v>
      </c>
      <c r="D18" s="63" t="s">
        <v>191</v>
      </c>
      <c r="E18" s="63" t="s">
        <v>155</v>
      </c>
      <c r="F18" s="13" t="str">
        <f t="shared" ca="1" si="4"/>
        <v>CN_11_14_REC350_IMG09n.png</v>
      </c>
      <c r="G18" s="13" t="str">
        <f ca="1">IF($F18&lt;&gt;"",IF($G$4="Recurso",VLOOKUP($E18,OFFSET('Definición técnica de imagenes'!$A$1,MATCH($G$5,'Definición técnica de imagenes'!$A$1:$A$104,0)-1,1,COUNTIF('Definición técnica de imagenes'!$A$3:$A$102,$G$5),5),5,FALSE),'Definición técnica de imagenes'!$F$16),"")</f>
        <v>286 x 286 px</v>
      </c>
      <c r="H18" s="13" t="str">
        <f t="shared" ca="1" si="5"/>
        <v>CN_11_14_REC350_IMG09a.png</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500 x 500 px</v>
      </c>
      <c r="J18" s="66"/>
      <c r="K18" s="66" t="s">
        <v>198</v>
      </c>
      <c r="O18" s="2" t="str">
        <f>'Definición técnica de imagenes'!A30</f>
        <v>F8</v>
      </c>
    </row>
    <row r="19" spans="1:15" s="11" customFormat="1" ht="123" customHeight="1" x14ac:dyDescent="0.3">
      <c r="A19" s="12" t="str">
        <f t="shared" ref="A19:A50" si="6">IF(OR(B19&lt;&gt;"",J19&lt;&gt;""),CONCATENATE(LEFT(A18,3),IF(MID(A18,4,2)+1&lt;10,CONCATENATE("0",MID(A18,4,2)+1),MID(A18,4,2)+1)),"")</f>
        <v>IMG10</v>
      </c>
      <c r="B19" s="62" t="s">
        <v>199</v>
      </c>
      <c r="C19" s="20" t="str">
        <f t="shared" si="0"/>
        <v>Recurso M5A</v>
      </c>
      <c r="D19" s="63" t="s">
        <v>194</v>
      </c>
      <c r="E19" s="63" t="s">
        <v>155</v>
      </c>
      <c r="F19" s="13" t="str">
        <f t="shared" ca="1" si="4"/>
        <v>CN_11_14_REC350_IMG10n.png</v>
      </c>
      <c r="G19" s="13" t="str">
        <f ca="1">IF($F19&lt;&gt;"",IF($G$4="Recurso",VLOOKUP($E19,OFFSET('Definición técnica de imagenes'!$A$1,MATCH($G$5,'Definición técnica de imagenes'!$A$1:$A$104,0)-1,1,COUNTIF('Definición técnica de imagenes'!$A$3:$A$102,$G$5),5),5,FALSE),'Definición técnica de imagenes'!$F$16),"")</f>
        <v>286 x 286 px</v>
      </c>
      <c r="H19" s="13" t="str">
        <f t="shared" ca="1" si="5"/>
        <v>CN_11_14_REC350_IMG10a.png</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500 x 500 px</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Lyz Marcela Bernal Gómez</cp:lastModifiedBy>
  <dcterms:created xsi:type="dcterms:W3CDTF">2014-07-01T23:43:25Z</dcterms:created>
  <dcterms:modified xsi:type="dcterms:W3CDTF">2016-05-27T22:41:02Z</dcterms:modified>
</cp:coreProperties>
</file>