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925"/>
  <workbookPr showInkAnnotation="0" codeName="ThisWorkbook" autoCompressPictures="0"/>
  <mc:AlternateContent xmlns:mc="http://schemas.openxmlformats.org/markup-compatibility/2006">
    <mc:Choice Requires="x15">
      <x15ac:absPath xmlns:x15ac="http://schemas.microsoft.com/office/spreadsheetml/2010/11/ac" url="C:\Users\diego\Dropbox\Editorial planeta\1. Autor\Escaletas\CN_10_07_CO\Recurs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53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71027"/>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K45" i="2"/>
  <c r="D17" i="2" s="1"/>
  <c r="D18" i="2" s="1"/>
  <c r="J21" i="2"/>
  <c r="I21" i="2"/>
  <c r="D5" i="2" s="1"/>
  <c r="D7"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M8" i="1"/>
  <c r="M7" i="1"/>
  <c r="M6" i="1"/>
  <c r="M5" i="1"/>
  <c r="F5" i="1"/>
  <c r="M4" i="1"/>
  <c r="M3" i="1"/>
  <c r="M2" i="1"/>
  <c r="M1" i="1"/>
  <c r="E9" i="1" s="1"/>
  <c r="A12" i="1" l="1"/>
  <c r="H11" i="1"/>
  <c r="F11" i="1"/>
  <c r="G11" i="1" s="1"/>
  <c r="H10" i="1"/>
  <c r="A13" i="1"/>
  <c r="F10" i="1"/>
  <c r="G10" i="1" s="1"/>
  <c r="F13" i="1" l="1"/>
  <c r="G13" i="1" s="1"/>
  <c r="H13" i="1"/>
  <c r="F12" i="1"/>
  <c r="G12" i="1" s="1"/>
  <c r="H12" i="1"/>
  <c r="A14" i="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<sst xmlns="http://schemas.openxmlformats.org/spreadsheetml/2006/main" count="380" uniqueCount="200">
  <si>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</si>
  <si>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</si>
  <si>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</si>
  <si>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</si>
  <si>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</si>
  <si>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</si>
  <si>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</si>
  <si>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</si>
  <si>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</si>
  <si>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</si>
  <si>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</si>
  <si>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</si>
  <si>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</si>
  <si>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</si>
  <si>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</si>
  <si>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</si>
  <si>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</si>
  <si>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</si>
  <si>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</si>
  <si>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</si>
  <si>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</si>
  <si>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</si>
  <si>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</si>
  <si>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</si>
  <si>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</si>
  <si>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</si>
  <si>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</si>
  <si>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</si>
  <si>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</si>
  <si>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</si>
  <si>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</si>
  <si>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</si>
  <si>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</si>
  <si>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</si>
  <si>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</si>
  <si>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</si>
  <si>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</si>
  <si>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</si>
  <si>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</si>
  <si>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</si>
  <si>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</si>
  <si>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</si>
  <si>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</si>
  <si>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</si>
  <si>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</si>
  <si>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</si>
  <si>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</si>
  <si>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</si>
  <si>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</si>
  <si>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</si>
  <si>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</si>
  <si>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</si>
  <si>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</si>
  <si>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</si>
  <si>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</si>
  <si>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</si>
  <si>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</si>
  <si>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</si>
  <si>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</si>
  <si>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</si>
  <si>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</si>
  <si>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</si>
  <si>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</si>
  <si>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</si>
  <si>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</si>
  <si>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</si>
  <si>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</si>
  <si>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</si>
  <si>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</si>
  <si>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</si>
  <si>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</si>
  <si>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</si>
  <si>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</si>
  <si>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</si>
  <si>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</si>
  <si>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</si>
  <si>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</si>
  <si>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</si>
  <si>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</si>
  <si>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</si>
  <si>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</si>
  <si>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</si>
  <si>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</si>
  <si>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</si>
  <si>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</si>
  <si>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</si>
  <si>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</si>
  <si>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</si>
  <si>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</si>
  <si>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</si>
  <si>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</si>
  <si>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</si>
  <si>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</si>
  <si>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</si>
  <si>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</si>
  <si>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</si>
  <si>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</si>
  <si>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</si>
  <si>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</si>
  <si>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</si>
  <si>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</si>
  <si>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</si>
  <si>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</si>
  <si>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</si>
  <si>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</si>
  <si>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</si>
  <si>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</si>
  <si>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</si>
  <si>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</si>
  <si>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</si>
  <si>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</si>
  <si>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</si>
  <si>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</si>
  <si>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</si>
  <si>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</si>
  <si>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</si>
  <si>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</si>
  <si>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</si>
  <si>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</si>
  <si>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</si>
  <si>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</si>
  <si>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</si>
  <si>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</si>
  <si>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</si>
  <si>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</si>
  <si>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</si>
  <si>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</si>
  <si>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</si>
  <si>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</si>
  <si>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</si>
  <si>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</si>
  <si>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</si>
  <si>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</si>
  <si>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</si>
  <si>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</si>
  <si>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</si>
  <si>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</si>
  <si>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</si>
  <si>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</si>
  <si>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</si>
  <si>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</si>
  <si>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</si>
  <si>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</si>
  <si>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</si>
  <si>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</si>
  <si>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</si>
  <si>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</si>
  <si>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</si>
  <si>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</si>
  <si>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</si>
  <si>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</si>
  <si>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</si>
  <si>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</si>
  <si>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</si>
  <si>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</si>
  <si>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</si>
  <si>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</si>
  <si>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</si>
  <si>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</si>
  <si>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</si>
  <si>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</si>
  <si>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</si>
  <si>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</si>
  <si>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</si>
  <si>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</si>
  <si>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</si>
  <si>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</si>
  <si>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</si>
  <si>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</si>
  <si>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</si>
  <si>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</si>
  <si>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</si>
  <si>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</si>
  <si>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</si>
  <si>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</si>
  <si>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</si>
  <si>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</si>
  <si>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</si>
  <si>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</si>
  <si>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</si>
  <si>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</si>
  <si>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</si>
  <si>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</si>
  <si>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</si>
  <si>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</si>
  <si>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</si>
  <si>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</si>
  <si>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Mecánica de fluidos</t>
  </si>
  <si>
    <t>Diana García</t>
  </si>
  <si>
    <t>CN_10_07_REC170</t>
  </si>
  <si>
    <t>Ilustración</t>
  </si>
  <si>
    <t>Corte de ala de avión</t>
  </si>
  <si>
    <t xml:space="preserve">Traducir a español: Lift : Sustentación   /   Wing: Ala  /     Low pressure : Baja presión   /   High pressure : Alta presión  / Air moving slower : Movimiento lento de aire        /          Air moving faster:  Movimiento rápido de aire </t>
  </si>
  <si>
    <t>Traducir a español: Fluid mechanics : Mecánica de fluidos</t>
  </si>
  <si>
    <t>Tablero con fórmulas</t>
  </si>
  <si>
    <t xml:space="preserve">A. https://www.google.com.co/imgres?imgurl=http%3A%2F%2F4.bp.blogspot.com%2F__4sF4C3Y0hU%2FS__MoROJtUI%2FAAAAAAAAArA%2FHL2638nY4yg%2Fs1600%2Fexperimento.bmp&amp;imgrefurl=http%3A%2F%2Fmiblogdeaviacion.blogspot.com%2F2010%2F05%2Fla-respuesta-final-por-que-vuela-un.html&amp;docid=rb3b4nHGvfi7YM&amp;tbnid=zjJrJeqUS7sFOM%3A&amp;w=315&amp;h=250&amp;bih=643&amp;biw=1366&amp;ved=0ahUKEwj8vYqxwcHNAhUDWx4KHSbvA0cQMwhRKCswKw&amp;iact=mrc&amp;uact=8                                       B. https://www.google.com.co/imgres?imgurl=https%3A%2F%2Fi2.ytimg.com%2Fvi%2FP-xNXrELCmU%2F0.jpg&amp;imgrefurl=http%3A%2F%2Fxoomclips.com%2Fmore_clip.php%3Fid%3DYxryNIoGsDY&amp;docid=zuHYn_D1Oy7cpM&amp;tbnid=hYTq0_Us3gVFfM%3A&amp;w=480&amp;h=360&amp;bih=599&amp;biw=1366&amp;ved=0ahUKEwiNuNP8scPNAhUB7CYKHczyBPE4ZBAzCAUoAjAC&amp;iact=mrc&amp;uact=8                                                 C.  http://www.cienciasinfronteras.com/doctor%20demo/experimento2.htm                                                    D. https://www.google.com.co/imgres?imgurl=https%3A%2F%2Fi.ytimg.com%2Fvi%2FC5fBWWypN6c%2Fhqdefault.jpg&amp;imgrefurl=https%3A%2F%2Fwww.youtube.com%2Fwatch%3Fv%3DC5fBWWypN6c&amp;docid=IZ0KBxonIzETjM&amp;tbnid=u5xA4YWbeh0F-M%3A&amp;w=480&amp;h=360&amp;bih=643&amp;biw=1366&amp;ved=0ahUKEwj8vYqxwcHNAhUDWx4KHSbvA0cQMwhlKD8wPw&amp;iact=mrc&amp;uact=8                       </t>
  </si>
  <si>
    <t>Diversas imágenes</t>
  </si>
  <si>
    <t xml:space="preserve">La idea de esta ilustración es que todas las imágenes se vean como esquemas, es decir algo similar a la imagen (A).                                             La imagen A. es una persona soplando una tira de papel, pero por la parte superior del papel. La imagen B. es una persona soplando con un pitillo entre dos latas de gaseosa.  La imagen C. es una bola sostenida en el aire debido al aire que sale de un secador de pelo; y la imagen D. son tres vasos con un líquido al interior, a diferente altura, y unidos por tres mangueras.    </t>
  </si>
  <si>
    <t>Fotografía</t>
  </si>
  <si>
    <t>Avión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</si>
</sst>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10</xdr:col>
      <xdr:colOff>47626</xdr:colOff>
      <xdr:row>10</xdr:row>
      <xdr:rowOff>79376</xdr:rowOff>
    </xdr:from>
    <xdr:ext cx="2690812" cy="1523878"/>
    <xdr:pic>
      <xdr:nvPicPr>
        <xdr:cNvPr id="4" name="Imagen 3"/>
        <xdr:cNvPicPr>
          <a:picLocks noChangeAspect="1"/>
        </xdr:cNvPicPr>
      </xdr:nvPicPr>
      <xdr:blipFill>
        <a:blip xmlns:r="http://schemas.openxmlformats.org/officeDocument/2006/relationships" r:embed="rId1"/>
        <a:stretch>
          <a:fillRect/>
        </a:stretch>
      </xdr:blipFill>
      <xdr:spPr>
        <a:xfrm>
          <a:off x="16422689" y="3825876"/>
          <a:ext cx="2690812" cy="1523878"/>
        </a:xfrm>
        <a:prstGeom prst="rect">
          <a:avLst/>
        </a:prstGeom>
      </xdr:spPr>
    </xdr:pic>
    <xdr:clientData/>
  </xdr:oneCellAnchor>
  <xdr:twoCellAnchor editAs="oneCell">
    <xdr:from>
      <xdr:col>10</xdr:col>
      <xdr:colOff>111125</xdr:colOff>
      <xdr:row>9</xdr:row>
      <xdr:rowOff>63500</xdr:rowOff>
    </xdr:from>
    <xdr:to>
      <xdr:col>10</xdr:col>
      <xdr:colOff>1403630</xdr:colOff>
      <xdr:row>9</xdr:row>
      <xdr:rowOff>1412875</xdr:rowOff>
    </xdr:to>
    <xdr:pic>
      <xdr:nvPicPr>
        <xdr:cNvPr id="6" name="Imagen 5"/>
        <xdr:cNvPicPr>
          <a:picLocks noChangeAspect="1"/>
        </xdr:cNvPicPr>
      </xdr:nvPicPr>
      <xdr:blipFill>
        <a:blip xmlns:r="http://schemas.openxmlformats.org/officeDocument/2006/relationships" r:embed="rId2"/>
        <a:stretch>
          <a:fillRect/>
        </a:stretch>
      </xdr:blipFill>
      <xdr:spPr>
        <a:xfrm>
          <a:off x="16486188" y="2182813"/>
          <a:ext cx="1292505" cy="1349375"/>
        </a:xfrm>
        <a:prstGeom prst="rect">
          <a:avLst/>
        </a:prstGeom>
      </xdr:spPr>
    </xdr:pic>
    <xdr:clientData/>
  </xdr:twoCellAnchor>
  <xdr:twoCellAnchor editAs="oneCell">
    <xdr:from>
      <xdr:col>10</xdr:col>
      <xdr:colOff>55562</xdr:colOff>
      <xdr:row>11</xdr:row>
      <xdr:rowOff>44424</xdr:rowOff>
    </xdr:from>
    <xdr:to>
      <xdr:col>10</xdr:col>
      <xdr:colOff>2432046</xdr:colOff>
      <xdr:row>11</xdr:row>
      <xdr:rowOff>1901676</xdr:rowOff>
    </xdr:to>
    <xdr:pic>
      <xdr:nvPicPr>
        <xdr:cNvPr id="2" name="Imagen 1"/>
        <xdr:cNvPicPr>
          <a:picLocks noChangeAspect="1"/>
        </xdr:cNvPicPr>
      </xdr:nvPicPr>
      <xdr:blipFill>
        <a:blip xmlns:r="http://schemas.openxmlformats.org/officeDocument/2006/relationships" r:embed="rId3"/>
        <a:stretch>
          <a:fillRect/>
        </a:stretch>
      </xdr:blipFill>
      <xdr:spPr>
        <a:xfrm>
          <a:off x="21209000" y="6203924"/>
          <a:ext cx="2376484" cy="18572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3" zoomScale="120" zoomScaleNormal="120" zoomScalePageLayoutView="140" workbookViewId="0">
      <selection activeCell="B13" sqref="B13"/>
    </sheetView>
  </sheetViews>
  <sheetFormatPr baseColWidth="10" defaultColWidth="10.875" defaultRowHeight="13.5" x14ac:dyDescent="0.25"/>
  <cols>
    <col min="1" max="1" width="7" style="2" customWidth="1"/>
    <col min="2" max="2" width="83.75"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58.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ht="128.25" customHeight="1" x14ac:dyDescent="0.25">
      <c r="A10" s="12" t="str">
        <f>IF(OR(B10&lt;&gt;"",J10&lt;&gt;""),"IMG01","")</f>
        <v>IMG01</v>
      </c>
      <c r="B10" s="62">
        <v>347774684</v>
      </c>
      <c r="C10" s="20" t="str">
        <f t="shared" ref="C10:C41" si="0">IF(OR(B10&lt;&gt;"",J10&lt;&gt;""),IF($G$4="Recurso",CONCATENATE($G$4," ",$G$5),$G$4),"")</f>
        <v>Recurso F13</v>
      </c>
      <c r="D10" s="63" t="s">
        <v>190</v>
      </c>
      <c r="E10" s="63" t="s">
        <v>151</v>
      </c>
      <c r="F10" s="13" t="str">
        <f t="shared" ref="F10" ca="1" si="1">IF(OR(B10&lt;&gt;"",J10&lt;&gt;""),CONCATENATE($C$7,"_",$A10,IF($G$4="Cuaderno de Estudio","_small",CONCATENATE(IF(I10="","","n"),IF(LEFT($G$5,1)="F",".jpg",".png")))),"")</f>
        <v>CN_10_07_REC170_IMG01n.jpg</v>
      </c>
      <c r="G10" s="13" t="str">
        <f ca="1">IF($F10&lt;&gt;"",IF($G$4="Recurso",VLOOKUP($E10,OFFSET('Definición técnica de imagenes'!$A$1,MATCH($G$5,'Definición técnica de imagenes'!$A$1:$A$104,0)-1,1,COUNTIF('Definición técnica de imagenes'!$A$3:$A$102,$G$5),5),5,FALSE),'Definición técnica de imagenes'!$F$16),"")</f>
        <v>240 x 375 px</v>
      </c>
      <c r="H10" s="13" t="str">
        <f t="shared" ref="H10" ca="1" si="2">IF(AND(I10&lt;&gt;"",I10&lt;&gt;0),IF(OR(B10&lt;&gt;"",J10&lt;&gt;""),CONCATENATE($C$7,"_",$A10,IF($G$4="Cuaderno de Estudio","_zoom",CONCATENATE("a",IF(LEFT($G$5,1)="F",".jpg",".png")))),""),"")</f>
        <v>CN_10_07_REC170_IMG01a.jpg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t="s">
        <v>194</v>
      </c>
      <c r="K10" s="64" t="s">
        <v>193</v>
      </c>
      <c r="O10" s="2" t="str">
        <f>'Definición técnica de imagenes'!A12</f>
        <v>M12D</v>
      </c>
    </row>
    <row r="11" spans="1:16" s="11" customFormat="1" ht="189.75" customHeight="1" x14ac:dyDescent="0.25">
      <c r="A11" s="12" t="str">
        <f t="shared" ref="A11:A18" si="3">IF(OR(B11&lt;&gt;"",J11&lt;&gt;""),CONCATENATE(LEFT(A10,3),IF(MID(A10,4,2)+1&lt;10,CONCATENATE("0",MID(A10,4,2)+1))),"")</f>
        <v>IMG02</v>
      </c>
      <c r="B11" s="62">
        <v>238098019</v>
      </c>
      <c r="C11" s="20" t="str">
        <f t="shared" si="0"/>
        <v>Recurso F13</v>
      </c>
      <c r="D11" s="63" t="s">
        <v>190</v>
      </c>
      <c r="E11" s="63" t="s">
        <v>151</v>
      </c>
      <c r="F11" s="13" t="str">
        <f t="shared" ref="F11:F74" ca="1" si="4">IF(OR(B11&lt;&gt;"",J11&lt;&gt;""),CONCATENATE($C$7,"_",$A11,IF($G$4="Cuaderno de Estudio","_small",CONCATENATE(IF(I11="","","n"),IF(LEFT($G$5,1)="F",".jpg",".png")))),"")</f>
        <v>CN_10_07_REC170_IMG02n.jpg</v>
      </c>
      <c r="G11" s="13" t="str">
        <f ca="1">IF($F11&lt;&gt;"",IF($G$4="Recurso",VLOOKUP($E11,OFFSET('Definición técnica de imagenes'!$A$1,MATCH($G$5,'Definición técnica de imagenes'!$A$1:$A$104,0)-1,1,COUNTIF('Definición técnica de imagenes'!$A$3:$A$102,$G$5),5),5,FALSE),'Definición técnica de imagenes'!$F$16),"")</f>
        <v>240 x 375 px</v>
      </c>
      <c r="H11" s="13" t="str">
        <f t="shared" ref="H11:H74" ca="1" si="5">IF(AND(I11&lt;&gt;"",I11&lt;&gt;0),IF(OR(B11&lt;&gt;"",J11&lt;&gt;""),CONCATENATE($C$7,"_",$A11,IF($G$4="Cuaderno de Estudio","_zoom",CONCATENATE("a",IF(LEFT($G$5,1)="F",".jpg",".png")))),""),"")</f>
        <v>CN_10_07_REC170_IMG02a.jpg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3" t="s">
        <v>191</v>
      </c>
      <c r="K11" s="64" t="s">
        <v>192</v>
      </c>
      <c r="O11" s="2" t="str">
        <f>'Definición técnica de imagenes'!A13</f>
        <v>M101</v>
      </c>
    </row>
    <row r="12" spans="1:16" s="11" customFormat="1" ht="261.75" customHeight="1" x14ac:dyDescent="0.25">
      <c r="A12" s="12" t="str">
        <f t="shared" si="3"/>
        <v>IMG03</v>
      </c>
      <c r="B12" s="62" t="s">
        <v>195</v>
      </c>
      <c r="C12" s="20" t="str">
        <f t="shared" si="0"/>
        <v>Recurso F13</v>
      </c>
      <c r="D12" s="63" t="s">
        <v>190</v>
      </c>
      <c r="E12" s="63" t="s">
        <v>151</v>
      </c>
      <c r="F12" s="13" t="str">
        <f t="shared" ca="1" si="4"/>
        <v>CN_10_07_REC170_IMG03n.jpg</v>
      </c>
      <c r="G12" s="13" t="str">
        <f ca="1">IF($F12&lt;&gt;"",IF($G$4="Recurso",VLOOKUP($E12,OFFSET('Definición técnica de imagenes'!$A$1,MATCH($G$5,'Definición técnica de imagenes'!$A$1:$A$104,0)-1,1,COUNTIF('Definición técnica de imagenes'!$A$3:$A$102,$G$5),5),5,FALSE),'Definición técnica de imagenes'!$F$16),"")</f>
        <v>240 x 375 px</v>
      </c>
      <c r="H12" s="13" t="str">
        <f t="shared" ca="1" si="5"/>
        <v>CN_10_07_REC170_IMG03a.jpg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460 px</v>
      </c>
      <c r="J12" s="64" t="s">
        <v>196</v>
      </c>
      <c r="K12" s="64" t="s">
        <v>197</v>
      </c>
      <c r="O12" s="2" t="str">
        <f>'Definición técnica de imagenes'!A18</f>
        <v>Diaporama F1</v>
      </c>
    </row>
    <row r="13" spans="1:16" s="11" customFormat="1" ht="18.75" customHeight="1" x14ac:dyDescent="0.25">
      <c r="A13" s="12" t="str">
        <f t="shared" si="3"/>
        <v>IMG04</v>
      </c>
      <c r="B13" s="62">
        <v>178012379</v>
      </c>
      <c r="C13" s="20" t="str">
        <f t="shared" si="0"/>
        <v>Recurso F13</v>
      </c>
      <c r="D13" s="63" t="s">
        <v>198</v>
      </c>
      <c r="E13" s="63" t="s">
        <v>151</v>
      </c>
      <c r="F13" s="13" t="str">
        <f t="shared" ca="1" si="4"/>
        <v>CN_10_07_REC170_IMG04n.jpg</v>
      </c>
      <c r="G13" s="13" t="str">
        <f ca="1">IF($F13&lt;&gt;"",IF($G$4="Recurso",VLOOKUP($E13,OFFSET('Definición técnica de imagenes'!$A$1,MATCH($G$5,'Definición técnica de imagenes'!$A$1:$A$104,0)-1,1,COUNTIF('Definición técnica de imagenes'!$A$3:$A$102,$G$5),5),5,FALSE),'Definición técnica de imagenes'!$F$16),"")</f>
        <v>240 x 375 px</v>
      </c>
      <c r="H13" s="13" t="str">
        <f t="shared" ca="1" si="5"/>
        <v>CN_10_07_REC170_IMG04a.jpg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460 px</v>
      </c>
      <c r="J13" s="64" t="s">
        <v>199</v>
      </c>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diego m.</cp:lastModifiedBy>
  <dcterms:created xsi:type="dcterms:W3CDTF">2014-07-01T23:43:25Z</dcterms:created>
  <dcterms:modified xsi:type="dcterms:W3CDTF">2016-06-25T16:15:23Z</dcterms:modified>
</cp:coreProperties>
</file>