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 i="1"/>
  <c r="H10" i="1"/>
  <c r="C27" i="1"/>
  <c r="C26" i="1"/>
  <c r="C25" i="1"/>
  <c r="C24" i="1"/>
  <c r="C23" i="1"/>
  <c r="I21" i="1"/>
  <c r="G21" i="1"/>
  <c r="C21" i="1"/>
  <c r="C22" i="1"/>
  <c r="C20" i="1"/>
  <c r="C19" i="1"/>
  <c r="C18" i="1"/>
  <c r="C17" i="1"/>
  <c r="C16" i="1"/>
  <c r="C15" i="1"/>
  <c r="I10" i="1"/>
  <c r="C12" i="1"/>
  <c r="C13" i="1"/>
  <c r="C14" i="1"/>
  <c r="C11" i="1"/>
  <c r="C10" i="1"/>
  <c r="I11" i="1"/>
  <c r="G10" i="1"/>
  <c r="I12" i="1"/>
  <c r="I13" i="1"/>
  <c r="I14" i="1"/>
  <c r="I15"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21" i="2"/>
  <c r="I21" i="2"/>
  <c r="J21" i="2"/>
  <c r="D17" i="2"/>
  <c r="D18" i="2"/>
  <c r="D5" i="2"/>
  <c r="D7" i="2"/>
  <c r="G11" i="1"/>
  <c r="G12" i="1"/>
  <c r="G13" i="1"/>
  <c r="G14" i="1"/>
  <c r="G15" i="1"/>
  <c r="G16" i="1"/>
  <c r="G17" i="1"/>
  <c r="G18" i="1"/>
  <c r="G19" i="1"/>
  <c r="G20"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F5" i="1"/>
  <c r="K45" i="2"/>
</calcChain>
</file>

<file path=xl/sharedStrings.xml><?xml version="1.0" encoding="utf-8"?>
<sst xmlns="http://schemas.openxmlformats.org/spreadsheetml/2006/main" count="319" uniqueCount="207">
  <si>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</si>
  <si>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</si>
  <si>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</si>
  <si>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</si>
  <si>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</si>
  <si>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</si>
  <si>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</si>
  <si>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</si>
  <si>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</si>
  <si>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</si>
  <si>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</si>
  <si>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</si>
  <si>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</si>
  <si>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</si>
  <si>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</si>
  <si>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</si>
  <si>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</si>
  <si>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</si>
  <si>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</si>
  <si>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</si>
  <si>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</si>
  <si>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</si>
  <si>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</si>
  <si>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</si>
  <si>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</si>
  <si>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</si>
  <si>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</si>
  <si>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</si>
  <si>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</si>
  <si>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</si>
  <si>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</si>
  <si>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</si>
  <si>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</si>
  <si>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</si>
  <si>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</si>
  <si>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</si>
  <si>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</si>
  <si>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</si>
  <si>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</si>
  <si>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</si>
  <si>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</si>
  <si>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</si>
  <si>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</si>
  <si>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</si>
  <si>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</si>
  <si>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</si>
  <si>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</si>
  <si>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</si>
  <si>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</si>
  <si>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</si>
  <si>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</si>
  <si>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</si>
  <si>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</si>
  <si>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</si>
  <si>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</si>
  <si>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</si>
  <si>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</si>
  <si>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</si>
  <si>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</si>
  <si>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</si>
  <si>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</si>
  <si>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</si>
  <si>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</si>
  <si>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</si>
  <si>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</si>
  <si>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</si>
  <si>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</si>
  <si>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</si>
  <si>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</si>
  <si>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</si>
  <si>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</si>
  <si>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</si>
  <si>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</si>
  <si>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</si>
  <si>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</si>
  <si>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</si>
  <si>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</si>
  <si>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</si>
  <si>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</si>
  <si>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</si>
  <si>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</si>
  <si>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</si>
  <si>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</si>
  <si>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</si>
  <si>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</si>
  <si>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</si>
  <si>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</si>
  <si>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</si>
  <si>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</si>
  <si>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</si>
  <si>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</si>
  <si>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</si>
  <si>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</si>
  <si>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</si>
  <si>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</si>
  <si>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</si>
  <si>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</si>
  <si>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</si>
  <si>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</si>
  <si>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</si>
  <si>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</si>
  <si>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</si>
  <si>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</si>
  <si>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</si>
  <si>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</si>
  <si>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</si>
  <si>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</si>
  <si>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</si>
  <si>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</si>
  <si>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</si>
  <si>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</si>
  <si>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</si>
  <si>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</si>
  <si>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</si>
  <si>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</si>
  <si>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</si>
  <si>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</si>
  <si>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</si>
  <si>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</si>
  <si>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</si>
  <si>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</si>
  <si>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</si>
  <si>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</si>
  <si>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</si>
  <si>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</si>
  <si>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</si>
  <si>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</si>
  <si>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</si>
  <si>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</si>
  <si>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</si>
  <si>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</si>
  <si>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</si>
  <si>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</si>
  <si>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</si>
  <si>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</si>
  <si>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</si>
  <si>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</si>
  <si>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</si>
  <si>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</si>
  <si>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</si>
  <si>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</si>
  <si>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</si>
  <si>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</si>
  <si>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</si>
  <si>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</si>
  <si>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</si>
  <si>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</si>
  <si>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</si>
  <si>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Cuaderno de Estudio</t>
  </si>
  <si>
    <t>Horizontal</t>
  </si>
  <si>
    <t>IMG02</t>
  </si>
  <si>
    <t>Fotografía</t>
  </si>
  <si>
    <t>IMG03</t>
  </si>
  <si>
    <t>IMG04</t>
  </si>
  <si>
    <t>IMG05</t>
  </si>
  <si>
    <t>IMG06</t>
  </si>
  <si>
    <t>IMG07</t>
  </si>
  <si>
    <t>IMG08</t>
  </si>
  <si>
    <t>IMG09</t>
  </si>
  <si>
    <t>IMG10</t>
  </si>
  <si>
    <t>IMG11</t>
  </si>
  <si>
    <t>IMG12</t>
  </si>
  <si>
    <t>IMG13</t>
  </si>
  <si>
    <t>IMG14</t>
  </si>
  <si>
    <t>IMG15</t>
  </si>
  <si>
    <t>IMG16</t>
  </si>
  <si>
    <t>IMG17</t>
  </si>
  <si>
    <t>IMG18</t>
  </si>
  <si>
    <t>IMG19</t>
  </si>
  <si>
    <t xml:space="preserve">4° ESO/ Física y química/La cinemática/El movimiento/ </t>
  </si>
  <si>
    <t>Pasajeros al interior de un avión</t>
  </si>
  <si>
    <t>Vectores velocidad en una trayectoria rectilínea y curvilínea.</t>
  </si>
  <si>
    <t>Importante que la flecha azul bajo el carro sea notoriamente más corta que la del avión</t>
  </si>
  <si>
    <t>Ilustración</t>
  </si>
  <si>
    <t>(ver cuaderno de estudio pág. 2)</t>
  </si>
  <si>
    <t>Imagen que muestra el vector desplazamiento respecto a un sistema de referencia fijo.</t>
  </si>
  <si>
    <t>(ver cuaderno de estudio pág. 4)</t>
  </si>
  <si>
    <t>(ver cuaderno de estudio pág. 6)</t>
  </si>
  <si>
    <t xml:space="preserve">Vector velocidad opuesto al vector aceleración en un movimiento hacia la izquierda. </t>
  </si>
  <si>
    <t>(ver cuaderno de estudio pág. 7)</t>
  </si>
  <si>
    <t>(ver cuaderno de estudio pág.11)</t>
  </si>
  <si>
    <t>Gráfica se encuentra dentro de una tabla del lado izquierdo</t>
  </si>
  <si>
    <t>Función lineal (Vista desde la mátematica)</t>
  </si>
  <si>
    <t>Ecuación de posición en función del tiempo para un MRU</t>
  </si>
  <si>
    <t>Gráfica se encuentra dentro de una tabla del lado derecho</t>
  </si>
  <si>
    <t>Gráficas típicas de movimiento rectilíneo uniforme MRU</t>
  </si>
  <si>
    <t xml:space="preserve">La Imagen adaptada quitar barra que aparece en la primera gráfica al lado de la x e introducir la tercera gráfica elaborada por el autor. </t>
  </si>
  <si>
    <t>4 Eso/Física y química/La cinemática/El movimiento rectilíneo uniforme</t>
  </si>
  <si>
    <t>4 Eso/Física y química/La cinemática/El movimiento rectilíneo uniformemente acelerado/imagen 1</t>
  </si>
  <si>
    <r>
      <t xml:space="preserve">Dirección de los vectores </t>
    </r>
    <r>
      <rPr>
        <sz val="10"/>
        <color theme="1"/>
        <rFont val="Century Gothic"/>
        <family val="2"/>
      </rPr>
      <t>aceleración y velocidad</t>
    </r>
  </si>
  <si>
    <t>(ver cuaderno de estudio pág.22)</t>
  </si>
  <si>
    <t>Función cuadrática (Vista desde la matemática)</t>
  </si>
  <si>
    <t>Ecuación de posición en función del tiempo para un MRUA</t>
  </si>
  <si>
    <t>(ver cuaderno de estudio pág.23)</t>
  </si>
  <si>
    <t>Ecuación velocidad en función del tiempo para un MRUA</t>
  </si>
  <si>
    <t xml:space="preserve">Gráficas de movimiento rectilíneo uniformemente acelerado en el caso de la aceleración a favor del movimiento. </t>
  </si>
  <si>
    <t>(ver cuaderno de estudio pág.24)</t>
  </si>
  <si>
    <t xml:space="preserve">Gráficas de movimiento rectilíneo uniformemente acelerado en el caso de la aceleración en contra del movimiento. </t>
  </si>
  <si>
    <t>Imagen estroboscópica de la caída libre de un balón</t>
  </si>
  <si>
    <t>http://upload.wikimedia.org/wikipedia/commons/0/02/Falling_ball.jpg</t>
  </si>
  <si>
    <t>http://upload.wikimedia.org/wikipedia/en/1/1a/Bill's_Bungy_Jump.jpg</t>
  </si>
  <si>
    <t>Salto en caída libre, bungee jumping</t>
  </si>
  <si>
    <t>http://upload.wikimedia.org/wikipedia/commons/8/8f/5_ball_juggling.jpg</t>
  </si>
  <si>
    <t>Lanzamiento vertical de una pelota.</t>
  </si>
  <si>
    <t>(ver cuaderno de estudio pág.37)</t>
  </si>
  <si>
    <t>Gráficas de movimiento lanzamiento vertical y caída libre</t>
  </si>
  <si>
    <t>PREGUNTAR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</si>
</sst>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8/8f/5_ball_juggling.jpg" TargetMode="External"/><Relationship Id="rId2" Type="http://schemas.openxmlformats.org/officeDocument/2006/relationships/hyperlink" Target="http://upload.wikimedia.org/wikipedia/en/1/1a/Bill's_Bungy_Jump.jpg" TargetMode="External"/><Relationship Id="rId1" Type="http://schemas.openxmlformats.org/officeDocument/2006/relationships/hyperlink" Target="http://upload.wikimedia.org/wikipedia/commons/0/02/Falling_ball.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8" activePane="bottomLeft" state="frozen"/>
      <selection pane="bottomLeft" activeCell="B28" sqref="B28"/>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74.625" style="17" bestFit="1"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0" t="s">
        <v>22</v>
      </c>
      <c r="D2" s="91"/>
      <c r="F2" s="83" t="s">
        <v>0</v>
      </c>
      <c r="G2" s="84"/>
      <c r="H2" s="50"/>
      <c r="I2" s="50"/>
      <c r="J2" s="16"/>
    </row>
    <row r="3" spans="1:16" ht="15.75" x14ac:dyDescent="0.25">
      <c r="A3" s="1"/>
      <c r="B3" s="4" t="s">
        <v>8</v>
      </c>
      <c r="C3" s="92">
        <v>10</v>
      </c>
      <c r="D3" s="93"/>
      <c r="F3" s="85">
        <v>42065</v>
      </c>
      <c r="G3" s="86"/>
      <c r="H3" s="50"/>
      <c r="I3" s="50"/>
      <c r="J3" s="16"/>
    </row>
    <row r="4" spans="1:16" ht="16.5" x14ac:dyDescent="0.3">
      <c r="A4" s="1"/>
      <c r="B4" s="4" t="s">
        <v>54</v>
      </c>
      <c r="C4" s="94" t="s">
        <v>145</v>
      </c>
      <c r="D4" s="93"/>
      <c r="E4" s="5"/>
      <c r="F4" s="49" t="s">
        <v>55</v>
      </c>
      <c r="G4" s="48" t="s">
        <v>148</v>
      </c>
      <c r="H4" s="50"/>
      <c r="I4" s="50"/>
      <c r="J4" s="16"/>
      <c r="K4" s="16"/>
    </row>
    <row r="5" spans="1:16" ht="16.5" thickBot="1" x14ac:dyDescent="0.3">
      <c r="A5" s="1"/>
      <c r="B5" s="6" t="s">
        <v>1</v>
      </c>
      <c r="C5" s="95" t="s">
        <v>146</v>
      </c>
      <c r="D5" s="96"/>
      <c r="E5" s="5"/>
      <c r="F5" s="47" t="str">
        <f>IF(G4="Recurso","Motor del recurso","")</f>
        <v/>
      </c>
      <c r="G5" s="47"/>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7" t="s">
        <v>62</v>
      </c>
      <c r="G8" s="88"/>
      <c r="H8" s="88"/>
      <c r="I8" s="89"/>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13" t="s">
        <v>142</v>
      </c>
      <c r="B10" s="77" t="s">
        <v>169</v>
      </c>
      <c r="C10" s="74" t="str">
        <f>IF(OR(B10&lt;&gt;"",J10&lt;&gt;""),IF($G$4="Recurso",CONCATENATE($G$4," ",$G$5),$G$4),"")</f>
        <v>Cuaderno de Estudio</v>
      </c>
      <c r="D10" s="14" t="s">
        <v>151</v>
      </c>
      <c r="E10" s="75" t="s">
        <v>149</v>
      </c>
      <c r="F10" s="14" t="str">
        <f>IF(OR(B10&lt;&gt;"",J10&lt;&gt;""),CONCATENATE($C$7,"_",$A10,IF($G$4="Cuaderno de Estudio","_small",CONCATENATE(IF(I10="","","n"),IF(LEFT($G$5,1)="F",".jpg",".png")))),"")</f>
        <v>CN_10_02_CO_IMG01_small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CN_10_02_CO_IMG01_zoom</v>
      </c>
      <c r="I10" s="14" t="str">
        <f>IF(OR(B10&lt;&gt;"",J10&lt;&gt;""),IF($G$4="Recurso",IF(LEFT($G$5,1)="M",IF(VLOOKUP($G$5,'Definición técnica de imagenes'!$A$3:$G$17,6,FALSE)=0,"",VLOOKUP($G$5,'Definición técnica de imagenes'!$A$3:$G$17,6,FALSE)),IF($G$5="F1","","")),'Definición técnica de imagenes'!$F$16),"")</f>
        <v>800 x 600 px</v>
      </c>
      <c r="J10" s="81" t="s">
        <v>170</v>
      </c>
      <c r="K10" s="78"/>
    </row>
    <row r="11" spans="1:16" s="12" customFormat="1" ht="13.9" customHeight="1" x14ac:dyDescent="0.25">
      <c r="A11" s="76" t="s">
        <v>150</v>
      </c>
      <c r="B11" s="77" t="s">
        <v>174</v>
      </c>
      <c r="C11" s="74" t="str">
        <f>IF(OR(B11&lt;&gt;"",J11&lt;&gt;""),IF($G$4="Recurso",CONCATENATE($G$4," ",$G$5),$G$4),"")</f>
        <v>Cuaderno de Estudio</v>
      </c>
      <c r="D11" s="14" t="s">
        <v>173</v>
      </c>
      <c r="E11" s="14" t="s">
        <v>149</v>
      </c>
      <c r="F11" s="14" t="str">
        <f t="shared" ref="F11:F74" si="0">IF(OR(B11&lt;&gt;"",J11&lt;&gt;""),CONCATENATE($C$7,"_",$A11,IF($G$4="Cuaderno de Estudio","_small",CONCATENATE(IF(I11="","","n"),IF(LEFT($G$5,1)="F",".jpg",".png")))),"")</f>
        <v>CN_10_02_CO_IMG02_small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CN_10_02_CO_IMG02_zoom</v>
      </c>
      <c r="I11" s="14" t="str">
        <f>IF(OR(B11&lt;&gt;"",J11&lt;&gt;""),IF($G$4="Recurso",IF(LEFT($G$5,1)="M",IF(VLOOKUP($G$5,'Definición técnica de imagenes'!$A$3:$G$17,6,FALSE)=0,"",VLOOKUP($G$5,'Definición técnica de imagenes'!$A$3:$G$17,6,FALSE)),IF($G$5="F1","","")),'Definición técnica de imagenes'!$F$16),"")</f>
        <v>800 x 600 px</v>
      </c>
      <c r="J11" s="81" t="s">
        <v>171</v>
      </c>
      <c r="K11" s="80" t="s">
        <v>172</v>
      </c>
    </row>
    <row r="12" spans="1:16" s="12" customFormat="1" x14ac:dyDescent="0.25">
      <c r="A12" s="13" t="s">
        <v>152</v>
      </c>
      <c r="B12" s="77" t="s">
        <v>176</v>
      </c>
      <c r="C12" s="74" t="str">
        <f t="shared" ref="C12:C21" si="2">IF(OR(B12&lt;&gt;"",J12&lt;&gt;""),IF($G$4="Recurso",CONCATENATE($G$4," ",$G$5),$G$4),"")</f>
        <v>Cuaderno de Estudio</v>
      </c>
      <c r="D12" s="14" t="s">
        <v>173</v>
      </c>
      <c r="E12" s="14" t="s">
        <v>149</v>
      </c>
      <c r="F12" s="14" t="str">
        <f t="shared" si="0"/>
        <v>CN_10_02_CO_IMG03_small</v>
      </c>
      <c r="G12" s="14" t="str">
        <f>IF(F12&lt;&gt;"",IF($G$4="Recurso",IF(LEFT($G$5,1)="M",VLOOKUP($G$5,'Definición técnica de imagenes'!$A$3:$G$17,5,FALSE),IF($G$5="F1",'Definición técnica de imagenes'!$E$15,'Definición técnica de imagenes'!$F$13)),'Definición técnica de imagenes'!$E$16),"")</f>
        <v>526 x 370 px</v>
      </c>
      <c r="H12" s="14" t="str">
        <f t="shared" si="1"/>
        <v>CN_10_02_CO_IMG03_zoom</v>
      </c>
      <c r="I12" s="14" t="str">
        <f>IF(OR(B12&lt;&gt;"",J12&lt;&gt;""),IF($G$4="Recurso",IF(LEFT($G$5,1)="M",IF(VLOOKUP($G$5,'Definición técnica de imagenes'!$A$3:$G$17,6,FALSE)=0,"",VLOOKUP($G$5,'Definición técnica de imagenes'!$A$3:$G$17,6,FALSE)),IF($G$5="F1","","")),'Definición técnica de imagenes'!$F$16),"")</f>
        <v>800 x 600 px</v>
      </c>
      <c r="J12" s="81" t="s">
        <v>175</v>
      </c>
      <c r="K12" s="78"/>
    </row>
    <row r="13" spans="1:16" s="12" customFormat="1" x14ac:dyDescent="0.25">
      <c r="A13" s="76" t="s">
        <v>153</v>
      </c>
      <c r="B13" s="77" t="s">
        <v>177</v>
      </c>
      <c r="C13" s="74" t="str">
        <f t="shared" si="2"/>
        <v>Cuaderno de Estudio</v>
      </c>
      <c r="D13" s="14" t="s">
        <v>173</v>
      </c>
      <c r="E13" s="14" t="s">
        <v>149</v>
      </c>
      <c r="F13" s="14" t="str">
        <f t="shared" si="0"/>
        <v>CN_10_02_CO_IMG04_small</v>
      </c>
      <c r="G13" s="14" t="str">
        <f>IF(F13&lt;&gt;"",IF($G$4="Recurso",IF(LEFT($G$5,1)="M",VLOOKUP($G$5,'Definición técnica de imagenes'!$A$3:$G$17,5,FALSE),IF($G$5="F1",'Definición técnica de imagenes'!$E$15,'Definición técnica de imagenes'!$F$13)),'Definición técnica de imagenes'!$E$16),"")</f>
        <v>526 x 370 px</v>
      </c>
      <c r="H13" s="14" t="str">
        <f t="shared" si="1"/>
        <v>CN_10_02_CO_IMG04_zoom</v>
      </c>
      <c r="I13" s="14" t="str">
        <f>IF(OR(B13&lt;&gt;"",J13&lt;&gt;""),IF($G$4="Recurso",IF(LEFT($G$5,1)="M",IF(VLOOKUP($G$5,'Definición técnica de imagenes'!$A$3:$G$17,6,FALSE)=0,"",VLOOKUP($G$5,'Definición técnica de imagenes'!$A$3:$G$17,6,FALSE)),IF($G$5="F1","","")),'Definición técnica de imagenes'!$F$16),"")</f>
        <v>800 x 600 px</v>
      </c>
      <c r="J13" s="81" t="s">
        <v>178</v>
      </c>
      <c r="K13" s="78"/>
    </row>
    <row r="14" spans="1:16" s="12" customFormat="1" x14ac:dyDescent="0.25">
      <c r="A14" s="13" t="s">
        <v>154</v>
      </c>
      <c r="B14" s="77" t="s">
        <v>179</v>
      </c>
      <c r="C14" s="74" t="str">
        <f t="shared" si="2"/>
        <v>Cuaderno de Estudio</v>
      </c>
      <c r="D14" s="14" t="s">
        <v>173</v>
      </c>
      <c r="E14" s="14" t="s">
        <v>149</v>
      </c>
      <c r="F14" s="14" t="str">
        <f t="shared" si="0"/>
        <v>CN_10_02_CO_IMG05_small</v>
      </c>
      <c r="G14" s="14" t="str">
        <f>IF(F14&lt;&gt;"",IF($G$4="Recurso",IF(LEFT($G$5,1)="M",VLOOKUP($G$5,'Definición técnica de imagenes'!$A$3:$G$17,5,FALSE),IF($G$5="F1",'Definición técnica de imagenes'!$E$15,'Definición técnica de imagenes'!$F$13)),'Definición técnica de imagenes'!$E$16),"")</f>
        <v>526 x 370 px</v>
      </c>
      <c r="H14" s="14" t="str">
        <f t="shared" si="1"/>
        <v>CN_10_02_CO_IMG05_zoom</v>
      </c>
      <c r="I14" s="14" t="str">
        <f>IF(OR(B14&lt;&gt;"",J14&lt;&gt;""),IF($G$4="Recurso",IF(LEFT($G$5,1)="M",IF(VLOOKUP($G$5,'Definición técnica de imagenes'!$A$3:$G$17,6,FALSE)=0,"",VLOOKUP($G$5,'Definición técnica de imagenes'!$A$3:$G$17,6,FALSE)),IF($G$5="F1","","")),'Definición técnica de imagenes'!$F$16),"")</f>
        <v>800 x 600 px</v>
      </c>
      <c r="J14" s="81" t="s">
        <v>178</v>
      </c>
      <c r="K14" s="80"/>
    </row>
    <row r="15" spans="1:16" s="12" customFormat="1" x14ac:dyDescent="0.25">
      <c r="A15" s="76" t="s">
        <v>155</v>
      </c>
      <c r="B15" s="77" t="s">
        <v>180</v>
      </c>
      <c r="C15" s="74" t="str">
        <f t="shared" si="2"/>
        <v>Cuaderno de Estudio</v>
      </c>
      <c r="D15" s="14" t="s">
        <v>173</v>
      </c>
      <c r="E15" s="14" t="s">
        <v>149</v>
      </c>
      <c r="F15" s="14" t="str">
        <f t="shared" si="0"/>
        <v>CN_10_02_CO_IMG06_small</v>
      </c>
      <c r="G15" s="14" t="str">
        <f>IF(F15&lt;&gt;"",IF($G$4="Recurso",IF(LEFT($G$5,1)="M",VLOOKUP($G$5,'Definición técnica de imagenes'!$A$3:$G$17,5,FALSE),IF($G$5="F1",'Definición técnica de imagenes'!$E$15,'Definición técnica de imagenes'!$F$13)),'Definición técnica de imagenes'!$E$16),"")</f>
        <v>526 x 370 px</v>
      </c>
      <c r="H15" s="14" t="str">
        <f t="shared" si="1"/>
        <v>CN_10_02_CO_IMG06_zoom</v>
      </c>
      <c r="I15" s="14" t="str">
        <f>IF(OR(B15&lt;&gt;"",J15&lt;&gt;""),IF($G$4="Recurso",IF(LEFT($G$5,1)="M",IF(VLOOKUP($G$5,'Definición técnica de imagenes'!$A$3:$G$17,6,FALSE)=0,"",VLOOKUP($G$5,'Definición técnica de imagenes'!$A$3:$G$17,6,FALSE)),IF($G$5="F1","","")),'Definición técnica de imagenes'!$F$16),"")</f>
        <v>800 x 600 px</v>
      </c>
      <c r="J15" s="81" t="s">
        <v>182</v>
      </c>
      <c r="K15" s="80" t="s">
        <v>181</v>
      </c>
    </row>
    <row r="16" spans="1:16" s="12" customFormat="1" x14ac:dyDescent="0.25">
      <c r="A16" s="13" t="s">
        <v>156</v>
      </c>
      <c r="B16" s="77" t="s">
        <v>180</v>
      </c>
      <c r="C16" s="74" t="str">
        <f t="shared" si="2"/>
        <v>Cuaderno de Estudio</v>
      </c>
      <c r="D16" s="14" t="s">
        <v>173</v>
      </c>
      <c r="E16" s="14" t="s">
        <v>149</v>
      </c>
      <c r="F16" s="14" t="str">
        <f t="shared" si="0"/>
        <v>CN_10_02_CO_IMG07_small</v>
      </c>
      <c r="G16" s="14" t="str">
        <f>IF(F16&lt;&gt;"",IF($G$4="Recurso",IF(LEFT($G$5,1)="M",VLOOKUP($G$5,'Definición técnica de imagenes'!$A$3:$G$17,5,FALSE),IF($G$5="F1",'Definición técnica de imagenes'!$E$15,'Definición técnica de imagenes'!$F$13)),'Definición técnica de imagenes'!$E$16),"")</f>
        <v>526 x 370 px</v>
      </c>
      <c r="H16" s="14" t="str">
        <f t="shared" si="1"/>
        <v>CN_10_02_CO_IMG07_zoom</v>
      </c>
      <c r="I16" s="14" t="str">
        <f>IF(OR(B16&lt;&gt;"",J16&lt;&gt;""),IF($G$4="Recurso",IF(LEFT($G$5,1)="M",IF(VLOOKUP($G$5,'Definición técnica de imagenes'!$A$3:$G$17,6,FALSE)=0,"",VLOOKUP($G$5,'Definición técnica de imagenes'!$A$3:$G$17,6,FALSE)),IF($G$5="F1","","")),'Definición técnica de imagenes'!$F$16),"")</f>
        <v>800 x 600 px</v>
      </c>
      <c r="J16" s="81" t="s">
        <v>183</v>
      </c>
      <c r="K16" s="80" t="s">
        <v>184</v>
      </c>
    </row>
    <row r="17" spans="1:11" s="12" customFormat="1" ht="15" customHeight="1" x14ac:dyDescent="0.25">
      <c r="A17" s="76" t="s">
        <v>157</v>
      </c>
      <c r="B17" s="77" t="s">
        <v>187</v>
      </c>
      <c r="C17" s="74" t="str">
        <f t="shared" si="2"/>
        <v>Cuaderno de Estudio</v>
      </c>
      <c r="D17" s="14" t="s">
        <v>173</v>
      </c>
      <c r="E17" s="14" t="s">
        <v>149</v>
      </c>
      <c r="F17" s="14" t="str">
        <f t="shared" si="0"/>
        <v>CN_10_02_CO_IMG08_small</v>
      </c>
      <c r="G17" s="14" t="str">
        <f>IF(F17&lt;&gt;"",IF($G$4="Recurso",IF(LEFT($G$5,1)="M",VLOOKUP($G$5,'Definición técnica de imagenes'!$A$3:$G$17,5,FALSE),IF($G$5="F1",'Definición técnica de imagenes'!$E$15,'Definición técnica de imagenes'!$F$13)),'Definición técnica de imagenes'!$E$16),"")</f>
        <v>526 x 370 px</v>
      </c>
      <c r="H17" s="14" t="str">
        <f t="shared" si="1"/>
        <v>CN_10_02_CO_IMG08_zoom</v>
      </c>
      <c r="I17" s="14" t="str">
        <f>IF(OR(B17&lt;&gt;"",J17&lt;&gt;""),IF($G$4="Recurso",IF(LEFT($G$5,1)="M",IF(VLOOKUP($G$5,'Definición técnica de imagenes'!$A$3:$G$17,6,FALSE)=0,"",VLOOKUP($G$5,'Definición técnica de imagenes'!$A$3:$G$17,6,FALSE)),IF($G$5="F1","","")),'Definición técnica de imagenes'!$F$16),"")</f>
        <v>800 x 600 px</v>
      </c>
      <c r="J17" s="81" t="s">
        <v>185</v>
      </c>
      <c r="K17" s="80" t="s">
        <v>186</v>
      </c>
    </row>
    <row r="18" spans="1:11" s="12" customFormat="1" x14ac:dyDescent="0.25">
      <c r="A18" s="13" t="s">
        <v>158</v>
      </c>
      <c r="B18" s="77" t="s">
        <v>188</v>
      </c>
      <c r="C18" s="74" t="str">
        <f t="shared" si="2"/>
        <v>Cuaderno de Estudio</v>
      </c>
      <c r="D18" s="14" t="s">
        <v>173</v>
      </c>
      <c r="E18" s="14" t="s">
        <v>149</v>
      </c>
      <c r="F18" s="14" t="str">
        <f t="shared" si="0"/>
        <v>CN_10_02_CO_IMG09_small</v>
      </c>
      <c r="G18" s="14" t="str">
        <f>IF(F18&lt;&gt;"",IF($G$4="Recurso",IF(LEFT($G$5,1)="M",VLOOKUP($G$5,'Definición técnica de imagenes'!$A$3:$G$17,5,FALSE),IF($G$5="F1",'Definición técnica de imagenes'!$E$15,'Definición técnica de imagenes'!$F$13)),'Definición técnica de imagenes'!$E$16),"")</f>
        <v>526 x 370 px</v>
      </c>
      <c r="H18" s="14" t="str">
        <f t="shared" si="1"/>
        <v>CN_10_02_CO_IMG09_zoom</v>
      </c>
      <c r="I18" s="14" t="str">
        <f>IF(OR(B18&lt;&gt;"",J18&lt;&gt;""),IF($G$4="Recurso",IF(LEFT($G$5,1)="M",IF(VLOOKUP($G$5,'Definición técnica de imagenes'!$A$3:$G$17,6,FALSE)=0,"",VLOOKUP($G$5,'Definición técnica de imagenes'!$A$3:$G$17,6,FALSE)),IF($G$5="F1","","")),'Definición técnica de imagenes'!$F$16),"")</f>
        <v>800 x 600 px</v>
      </c>
      <c r="J18" s="81" t="s">
        <v>189</v>
      </c>
      <c r="K18" s="21"/>
    </row>
    <row r="19" spans="1:11" s="12" customFormat="1" x14ac:dyDescent="0.25">
      <c r="A19" s="76" t="s">
        <v>159</v>
      </c>
      <c r="B19" s="77" t="s">
        <v>190</v>
      </c>
      <c r="C19" s="74" t="str">
        <f t="shared" si="2"/>
        <v>Cuaderno de Estudio</v>
      </c>
      <c r="D19" s="14" t="s">
        <v>173</v>
      </c>
      <c r="E19" s="14" t="s">
        <v>149</v>
      </c>
      <c r="F19" s="14" t="str">
        <f t="shared" si="0"/>
        <v>CN_10_02_CO_IMG10_small</v>
      </c>
      <c r="G19" s="14" t="str">
        <f>IF(F19&lt;&gt;"",IF($G$4="Recurso",IF(LEFT($G$5,1)="M",VLOOKUP($G$5,'Definición técnica de imagenes'!$A$3:$G$17,5,FALSE),IF($G$5="F1",'Definición técnica de imagenes'!$E$15,'Definición técnica de imagenes'!$F$13)),'Definición técnica de imagenes'!$E$16),"")</f>
        <v>526 x 370 px</v>
      </c>
      <c r="H19" s="14" t="str">
        <f t="shared" si="1"/>
        <v>CN_10_02_CO_IMG10_zoom</v>
      </c>
      <c r="I19" s="14" t="str">
        <f>IF(OR(B19&lt;&gt;"",J19&lt;&gt;""),IF($G$4="Recurso",IF(LEFT($G$5,1)="M",IF(VLOOKUP($G$5,'Definición técnica de imagenes'!$A$3:$G$17,6,FALSE)=0,"",VLOOKUP($G$5,'Definición técnica de imagenes'!$A$3:$G$17,6,FALSE)),IF($G$5="F1","","")),'Definición técnica de imagenes'!$F$16),"")</f>
        <v>800 x 600 px</v>
      </c>
      <c r="J19" s="81" t="s">
        <v>191</v>
      </c>
      <c r="K19" s="80" t="s">
        <v>181</v>
      </c>
    </row>
    <row r="20" spans="1:11" s="12" customFormat="1" x14ac:dyDescent="0.25">
      <c r="A20" s="13" t="s">
        <v>160</v>
      </c>
      <c r="B20" s="77" t="s">
        <v>190</v>
      </c>
      <c r="C20" s="74" t="str">
        <f t="shared" si="2"/>
        <v>Cuaderno de Estudio</v>
      </c>
      <c r="D20" s="14" t="s">
        <v>173</v>
      </c>
      <c r="E20" s="14" t="s">
        <v>149</v>
      </c>
      <c r="F20" s="14" t="str">
        <f t="shared" si="0"/>
        <v>CN_10_02_CO_IMG11_small</v>
      </c>
      <c r="G20" s="14" t="str">
        <f>IF(F20&lt;&gt;"",IF($G$4="Recurso",IF(LEFT($G$5,1)="M",VLOOKUP($G$5,'Definición técnica de imagenes'!$A$3:$G$17,5,FALSE),IF($G$5="F1",'Definición técnica de imagenes'!$E$15,'Definición técnica de imagenes'!$F$13)),'Definición técnica de imagenes'!$E$16),"")</f>
        <v>526 x 370 px</v>
      </c>
      <c r="H20" s="14" t="str">
        <f t="shared" si="1"/>
        <v>CN_10_02_CO_IMG11_zoom</v>
      </c>
      <c r="I20" s="14" t="str">
        <f>IF(OR(B20&lt;&gt;"",J20&lt;&gt;""),IF($G$4="Recurso",IF(LEFT($G$5,1)="M",IF(VLOOKUP($G$5,'Definición técnica de imagenes'!$A$3:$G$17,6,FALSE)=0,"",VLOOKUP($G$5,'Definición técnica de imagenes'!$A$3:$G$17,6,FALSE)),IF($G$5="F1","","")),'Definición técnica de imagenes'!$F$16),"")</f>
        <v>800 x 600 px</v>
      </c>
      <c r="J20" s="81" t="s">
        <v>192</v>
      </c>
      <c r="K20" s="80" t="s">
        <v>184</v>
      </c>
    </row>
    <row r="21" spans="1:11" s="12" customFormat="1" x14ac:dyDescent="0.25">
      <c r="A21" s="76" t="s">
        <v>161</v>
      </c>
      <c r="B21" s="77" t="s">
        <v>193</v>
      </c>
      <c r="C21" s="74" t="str">
        <f t="shared" si="2"/>
        <v>Cuaderno de Estudio</v>
      </c>
      <c r="D21" s="14" t="s">
        <v>173</v>
      </c>
      <c r="E21" s="14" t="s">
        <v>149</v>
      </c>
      <c r="F21" s="14" t="str">
        <f t="shared" si="0"/>
        <v>CN_10_02_CO_IMG12_small</v>
      </c>
      <c r="G21" s="14" t="str">
        <f>IF(F21&lt;&gt;"",IF($G$4="Recurso",IF(LEFT($G$5,1)="M",VLOOKUP($G$5,'Definición técnica de imagenes'!$A$3:$G$17,5,FALSE),IF($G$5="F1",'Definición técnica de imagenes'!$E$15,'Definición técnica de imagenes'!$F$13)),'Definición técnica de imagenes'!$E$16),"")</f>
        <v>526 x 370 px</v>
      </c>
      <c r="H21" s="14" t="str">
        <f t="shared" si="1"/>
        <v>CN_10_02_CO_IMG12_zoom</v>
      </c>
      <c r="I21" s="14" t="str">
        <f>IF(OR(B21&lt;&gt;"",J21&lt;&gt;""),IF($G$4="Recurso",IF(LEFT($G$5,1)="M",IF(VLOOKUP($G$5,'Definición técnica de imagenes'!$A$3:$G$17,6,FALSE)=0,"",VLOOKUP($G$5,'Definición técnica de imagenes'!$A$3:$G$17,6,FALSE)),IF($G$5="F1","","")),'Definición técnica de imagenes'!$F$16),"")</f>
        <v>800 x 600 px</v>
      </c>
      <c r="J21" s="81" t="s">
        <v>194</v>
      </c>
      <c r="K21" s="80" t="s">
        <v>184</v>
      </c>
    </row>
    <row r="22" spans="1:11" s="12" customFormat="1" ht="15" customHeight="1" x14ac:dyDescent="0.25">
      <c r="A22" s="13" t="s">
        <v>162</v>
      </c>
      <c r="B22" s="77" t="s">
        <v>196</v>
      </c>
      <c r="C22" s="74" t="str">
        <f t="shared" ref="C22:C27" si="3">IF(OR(B21&lt;&gt;"",J22&lt;&gt;""),IF($G$4="Recurso",CONCATENATE($G$4," ",$G$5),$G$4),"")</f>
        <v>Cuaderno de Estudio</v>
      </c>
      <c r="D22" s="14" t="s">
        <v>173</v>
      </c>
      <c r="E22" s="14" t="s">
        <v>149</v>
      </c>
      <c r="F22" s="14" t="str">
        <f t="shared" si="0"/>
        <v>CN_10_02_CO_IMG13_small</v>
      </c>
      <c r="G22" s="14" t="str">
        <f>IF(F22&lt;&gt;"",IF($G$4="Recurso",IF(LEFT($G$5,1)="M",VLOOKUP($G$5,'Definición técnica de imagenes'!$A$3:$G$17,5,FALSE),IF($G$5="F1",'Definición técnica de imagenes'!$E$15,'Definición técnica de imagenes'!$F$13)),'Definición técnica de imagenes'!$E$16),"")</f>
        <v>526 x 370 px</v>
      </c>
      <c r="H22" s="14" t="str">
        <f t="shared" si="1"/>
        <v>CN_10_02_CO_IMG13_zoom</v>
      </c>
      <c r="I22" s="14" t="str">
        <f>IF(OR(B21&lt;&gt;"",J22&lt;&gt;""),IF($G$4="Recurso",IF(LEFT($G$5,1)="M",IF(VLOOKUP($G$5,'Definición técnica de imagenes'!$A$3:$G$17,6,FALSE)=0,"",VLOOKUP($G$5,'Definición técnica de imagenes'!$A$3:$G$17,6,FALSE)),IF($G$5="F1","","")),'Definición técnica de imagenes'!$F$16),"")</f>
        <v>800 x 600 px</v>
      </c>
      <c r="J22" s="81" t="s">
        <v>195</v>
      </c>
      <c r="K22" s="20"/>
    </row>
    <row r="23" spans="1:11" s="12" customFormat="1" ht="13.5" customHeight="1" x14ac:dyDescent="0.25">
      <c r="A23" s="76" t="s">
        <v>163</v>
      </c>
      <c r="B23" s="77" t="s">
        <v>196</v>
      </c>
      <c r="C23" s="74" t="str">
        <f t="shared" si="3"/>
        <v>Cuaderno de Estudio</v>
      </c>
      <c r="D23" s="14" t="s">
        <v>173</v>
      </c>
      <c r="E23" s="14" t="s">
        <v>149</v>
      </c>
      <c r="F23" s="14" t="str">
        <f t="shared" si="0"/>
        <v>CN_10_02_CO_IMG14_small</v>
      </c>
      <c r="G23" s="14" t="str">
        <f>IF(F23&lt;&gt;"",IF($G$4="Recurso",IF(LEFT($G$5,1)="M",VLOOKUP($G$5,'Definición técnica de imagenes'!$A$3:$G$17,5,FALSE),IF($G$5="F1",'Definición técnica de imagenes'!$E$15,'Definición técnica de imagenes'!$F$13)),'Definición técnica de imagenes'!$E$16),"")</f>
        <v>526 x 370 px</v>
      </c>
      <c r="H23" s="14" t="str">
        <f t="shared" si="1"/>
        <v>CN_10_02_CO_IMG14_zoom</v>
      </c>
      <c r="I23" s="14" t="str">
        <f>IF(OR(B23&lt;&gt;"",J23&lt;&gt;""),IF($G$4="Recurso",IF(LEFT($G$5,1)="M",IF(VLOOKUP($G$5,'Definición técnica de imagenes'!$A$3:$G$17,6,FALSE)=0,"",VLOOKUP($G$5,'Definición técnica de imagenes'!$A$3:$G$17,6,FALSE)),IF($G$5="F1","","")),'Definición técnica de imagenes'!$F$16),"")</f>
        <v>800 x 600 px</v>
      </c>
      <c r="J23" s="81" t="s">
        <v>197</v>
      </c>
      <c r="K23" s="19"/>
    </row>
    <row r="24" spans="1:11" s="12" customFormat="1" x14ac:dyDescent="0.25">
      <c r="A24" s="13" t="s">
        <v>164</v>
      </c>
      <c r="B24" s="77" t="s">
        <v>199</v>
      </c>
      <c r="C24" s="74" t="str">
        <f t="shared" si="3"/>
        <v>Cuaderno de Estudio</v>
      </c>
      <c r="D24" s="14" t="s">
        <v>151</v>
      </c>
      <c r="E24" s="14" t="s">
        <v>149</v>
      </c>
      <c r="F24" s="14" t="str">
        <f t="shared" si="0"/>
        <v>CN_10_02_CO_IMG15_small</v>
      </c>
      <c r="G24" s="14" t="str">
        <f>IF(F24&lt;&gt;"",IF($G$4="Recurso",IF(LEFT($G$5,1)="M",VLOOKUP($G$5,'Definición técnica de imagenes'!$A$3:$G$17,5,FALSE),IF($G$5="F1",'Definición técnica de imagenes'!$E$15,'Definición técnica de imagenes'!$F$13)),'Definición técnica de imagenes'!$E$16),"")</f>
        <v>526 x 370 px</v>
      </c>
      <c r="H24" s="14" t="str">
        <f t="shared" si="1"/>
        <v>CN_10_02_CO_IMG15_zoom</v>
      </c>
      <c r="I24" s="14" t="str">
        <f>IF(OR(B24&lt;&gt;"",J24&lt;&gt;""),IF($G$4="Recurso",IF(LEFT($G$5,1)="M",IF(VLOOKUP($G$5,'Definición técnica de imagenes'!$A$3:$G$17,6,FALSE)=0,"",VLOOKUP($G$5,'Definición técnica de imagenes'!$A$3:$G$17,6,FALSE)),IF($G$5="F1","","")),'Definición técnica de imagenes'!$F$16),"")</f>
        <v>800 x 600 px</v>
      </c>
      <c r="J24" s="81" t="s">
        <v>198</v>
      </c>
      <c r="K24" s="15"/>
    </row>
    <row r="25" spans="1:11" s="12" customFormat="1" x14ac:dyDescent="0.25">
      <c r="A25" s="76" t="s">
        <v>165</v>
      </c>
      <c r="B25" s="77" t="s">
        <v>200</v>
      </c>
      <c r="C25" s="74" t="str">
        <f t="shared" si="3"/>
        <v>Cuaderno de Estudio</v>
      </c>
      <c r="D25" s="14" t="s">
        <v>151</v>
      </c>
      <c r="E25" s="14" t="s">
        <v>149</v>
      </c>
      <c r="F25" s="14" t="str">
        <f t="shared" si="0"/>
        <v>CN_10_02_CO_IMG16_small</v>
      </c>
      <c r="G25" s="14" t="str">
        <f>IF(F25&lt;&gt;"",IF($G$4="Recurso",IF(LEFT($G$5,1)="M",VLOOKUP($G$5,'Definición técnica de imagenes'!$A$3:$G$17,5,FALSE),IF($G$5="F1",'Definición técnica de imagenes'!$E$15,'Definición técnica de imagenes'!$F$13)),'Definición técnica de imagenes'!$E$16),"")</f>
        <v>526 x 370 px</v>
      </c>
      <c r="H25" s="14" t="str">
        <f t="shared" si="1"/>
        <v>CN_10_02_CO_IMG16_zoom</v>
      </c>
      <c r="I25" s="14" t="str">
        <f>IF(OR(B25&lt;&gt;"",J25&lt;&gt;""),IF($G$4="Recurso",IF(LEFT($G$5,1)="M",IF(VLOOKUP($G$5,'Definición técnica de imagenes'!$A$3:$G$17,6,FALSE)=0,"",VLOOKUP($G$5,'Definición técnica de imagenes'!$A$3:$G$17,6,FALSE)),IF($G$5="F1","","")),'Definición técnica de imagenes'!$F$16),"")</f>
        <v>800 x 600 px</v>
      </c>
      <c r="J25" s="81" t="s">
        <v>201</v>
      </c>
      <c r="K25" s="19"/>
    </row>
    <row r="26" spans="1:11" s="12" customFormat="1" x14ac:dyDescent="0.25">
      <c r="A26" s="13" t="s">
        <v>166</v>
      </c>
      <c r="B26" s="77" t="s">
        <v>202</v>
      </c>
      <c r="C26" s="74" t="str">
        <f t="shared" si="3"/>
        <v>Cuaderno de Estudio</v>
      </c>
      <c r="D26" s="14" t="s">
        <v>151</v>
      </c>
      <c r="E26" s="14" t="s">
        <v>149</v>
      </c>
      <c r="F26" s="14" t="str">
        <f t="shared" si="0"/>
        <v>CN_10_02_CO_IMG17_small</v>
      </c>
      <c r="G26" s="14" t="str">
        <f>IF(F26&lt;&gt;"",IF($G$4="Recurso",IF(LEFT($G$5,1)="M",VLOOKUP($G$5,'Definición técnica de imagenes'!$A$3:$G$17,5,FALSE),IF($G$5="F1",'Definición técnica de imagenes'!$E$15,'Definición técnica de imagenes'!$F$13)),'Definición técnica de imagenes'!$E$16),"")</f>
        <v>526 x 370 px</v>
      </c>
      <c r="H26" s="14" t="str">
        <f t="shared" si="1"/>
        <v>CN_10_02_CO_IMG17_zoom</v>
      </c>
      <c r="I26" s="14" t="str">
        <f>IF(OR(B26&lt;&gt;"",J26&lt;&gt;""),IF($G$4="Recurso",IF(LEFT($G$5,1)="M",IF(VLOOKUP($G$5,'Definición técnica de imagenes'!$A$3:$G$17,6,FALSE)=0,"",VLOOKUP($G$5,'Definición técnica de imagenes'!$A$3:$G$17,6,FALSE)),IF($G$5="F1","","")),'Definición técnica de imagenes'!$F$16),"")</f>
        <v>800 x 600 px</v>
      </c>
      <c r="J26" s="81" t="s">
        <v>203</v>
      </c>
      <c r="K26" s="19"/>
    </row>
    <row r="27" spans="1:11" s="12" customFormat="1" x14ac:dyDescent="0.25">
      <c r="A27" s="76" t="s">
        <v>167</v>
      </c>
      <c r="B27" s="77" t="s">
        <v>204</v>
      </c>
      <c r="C27" s="74" t="str">
        <f t="shared" si="3"/>
        <v>Cuaderno de Estudio</v>
      </c>
      <c r="D27" s="14" t="s">
        <v>151</v>
      </c>
      <c r="E27" s="14" t="s">
        <v>149</v>
      </c>
      <c r="F27" s="14" t="str">
        <f t="shared" si="0"/>
        <v>CN_10_02_CO_IMG18_small</v>
      </c>
      <c r="G27" s="14" t="str">
        <f>IF(F27&lt;&gt;"",IF($G$4="Recurso",IF(LEFT($G$5,1)="M",VLOOKUP($G$5,'Definición técnica de imagenes'!$A$3:$G$17,5,FALSE),IF($G$5="F1",'Definición técnica de imagenes'!$E$15,'Definición técnica de imagenes'!$F$13)),'Definición técnica de imagenes'!$E$16),"")</f>
        <v>526 x 370 px</v>
      </c>
      <c r="H27" s="14" t="str">
        <f t="shared" si="1"/>
        <v>CN_10_02_CO_IMG18_zoom</v>
      </c>
      <c r="I27" s="14" t="str">
        <f>IF(OR(B27&lt;&gt;"",J27&lt;&gt;""),IF($G$4="Recurso",IF(LEFT($G$5,1)="M",IF(VLOOKUP($G$5,'Definición técnica de imagenes'!$A$3:$G$17,6,FALSE)=0,"",VLOOKUP($G$5,'Definición técnica de imagenes'!$A$3:$G$17,6,FALSE)),IF($G$5="F1","","")),'Definición técnica de imagenes'!$F$16),"")</f>
        <v>800 x 600 px</v>
      </c>
      <c r="J27" s="81" t="s">
        <v>205</v>
      </c>
      <c r="K27" s="19"/>
    </row>
    <row r="28" spans="1:11" s="12" customFormat="1" x14ac:dyDescent="0.25">
      <c r="A28" s="13" t="s">
        <v>168</v>
      </c>
      <c r="B28" s="82" t="s">
        <v>206</v>
      </c>
      <c r="C28" s="74"/>
      <c r="D28" s="14"/>
      <c r="E28" s="14"/>
      <c r="F28" s="14" t="str">
        <f t="shared" si="0"/>
        <v>CN_10_02_CO_IMG19_small</v>
      </c>
      <c r="G28" s="14" t="str">
        <f>IF(F28&lt;&gt;"",IF($G$4="Recurso",IF(LEFT($G$5,1)="M",VLOOKUP($G$5,'Definición técnica de imagenes'!$A$3:$G$17,5,FALSE),IF($G$5="F1",'Definición técnica de imagenes'!$E$15,'Definición técnica de imagenes'!$F$13)),'Definición técnica de imagenes'!$E$16),"")</f>
        <v>526 x 370 px</v>
      </c>
      <c r="H28" s="14" t="str">
        <f t="shared" si="1"/>
        <v>CN_10_02_CO_IMG19_zoom</v>
      </c>
      <c r="I28" s="14" t="str">
        <f>IF(OR(B28&lt;&gt;"",J28&lt;&gt;""),IF($G$4="Recurso",IF(LEFT($G$5,1)="M",IF(VLOOKUP($G$5,'Definición técnica de imagenes'!$A$3:$G$17,6,FALSE)=0,"",VLOOKUP($G$5,'Definición técnica de imagenes'!$A$3:$G$17,6,FALSE)),IF($G$5="F1","","")),'Definición técnica de imagenes'!$F$16),"")</f>
        <v>800 x 600 px</v>
      </c>
      <c r="J28" s="19"/>
      <c r="K28" s="19"/>
    </row>
    <row r="29" spans="1:11" s="12" customFormat="1" x14ac:dyDescent="0.25">
      <c r="A29" s="76"/>
      <c r="B29" s="28"/>
      <c r="C29" s="74"/>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4" r:id="rId1"/>
    <hyperlink ref="B25" r:id="rId2"/>
    <hyperlink ref="B26"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18" sqref="D18:F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38</v>
      </c>
      <c r="B1" s="100"/>
      <c r="C1" s="100"/>
      <c r="D1" s="100"/>
      <c r="E1" s="100"/>
      <c r="F1" s="101"/>
    </row>
    <row r="2" spans="1:11" x14ac:dyDescent="0.25">
      <c r="A2" s="40" t="s">
        <v>42</v>
      </c>
      <c r="B2" s="41"/>
      <c r="C2" s="102" t="s">
        <v>13</v>
      </c>
      <c r="D2" s="103"/>
      <c r="E2" s="104"/>
      <c r="F2" s="42"/>
    </row>
    <row r="3" spans="1:11" ht="63" x14ac:dyDescent="0.25">
      <c r="A3" s="43" t="s">
        <v>43</v>
      </c>
      <c r="B3" s="41"/>
      <c r="C3" s="108" t="s">
        <v>14</v>
      </c>
      <c r="D3" s="109"/>
      <c r="E3" s="110"/>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1" t="str">
        <f>CONCATENATE(H21,"_",I21,"_",J21,"_CO")</f>
        <v>CN_10_02_CO</v>
      </c>
      <c r="E5" s="112"/>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7" t="str">
        <f>CONCATENATE("SolicitudGrafica_",D5,".xls")</f>
        <v>SolicitudGrafica_CN_10_02_CO.xls</v>
      </c>
      <c r="E7" s="97"/>
      <c r="F7" s="98"/>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9" t="s">
        <v>41</v>
      </c>
      <c r="B13" s="100"/>
      <c r="C13" s="100"/>
      <c r="D13" s="100"/>
      <c r="E13" s="100"/>
      <c r="F13" s="101"/>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2" t="s">
        <v>49</v>
      </c>
      <c r="D15" s="103"/>
      <c r="E15" s="103"/>
      <c r="F15" s="104"/>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5" t="str">
        <f>CONCATENATE(H21,"_",I21,"_",J21,"_",K45)</f>
        <v>CN_10_02_REC10</v>
      </c>
      <c r="E17" s="106"/>
      <c r="F17" s="107"/>
      <c r="J17" s="32">
        <v>14</v>
      </c>
      <c r="K17" s="32">
        <v>14</v>
      </c>
    </row>
    <row r="18" spans="1:11" ht="79.5" thickBot="1" x14ac:dyDescent="0.3">
      <c r="A18" s="43" t="s">
        <v>48</v>
      </c>
      <c r="B18" s="41"/>
      <c r="C18" s="72" t="s">
        <v>128</v>
      </c>
      <c r="D18" s="97" t="str">
        <f>CONCATENATE("SolicitudGrafica_",D17,".xls")</f>
        <v>SolicitudGrafica_CN_10_02_REC10.xls</v>
      </c>
      <c r="E18" s="97"/>
      <c r="F18" s="98"/>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4" activePane="bottomLeft" state="frozen"/>
      <selection pane="bottomLeft" activeCell="A16" sqref="A16"/>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3" t="s">
        <v>56</v>
      </c>
      <c r="B1" s="113" t="s">
        <v>63</v>
      </c>
      <c r="C1" s="113" t="s">
        <v>64</v>
      </c>
      <c r="D1" s="113" t="s">
        <v>5</v>
      </c>
      <c r="E1" s="113" t="s">
        <v>65</v>
      </c>
      <c r="F1" s="113" t="s">
        <v>66</v>
      </c>
      <c r="G1" s="113" t="s">
        <v>67</v>
      </c>
      <c r="H1" s="114" t="s">
        <v>68</v>
      </c>
      <c r="I1" s="114"/>
      <c r="J1" s="114"/>
    </row>
    <row r="2" spans="1:11" x14ac:dyDescent="0.25">
      <c r="A2" s="113"/>
      <c r="B2" s="113"/>
      <c r="C2" s="113"/>
      <c r="D2" s="113"/>
      <c r="E2" s="113"/>
      <c r="F2" s="113"/>
      <c r="G2" s="113"/>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2015-03-06T22:50:47Z</dcterms:modified>
</cp:coreProperties>
</file>