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1" l="1"/>
  <c r="C24" i="1"/>
  <c r="C23" i="1"/>
  <c r="A10" i="1"/>
  <c r="A11" i="1"/>
  <c r="A12" i="1"/>
  <c r="A13" i="1"/>
  <c r="C13" i="1"/>
  <c r="F13" i="1"/>
  <c r="A27" i="1"/>
  <c r="A28" i="1"/>
  <c r="A29" i="1"/>
  <c r="A30" i="1"/>
  <c r="I11" i="1"/>
  <c r="I12"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A14" i="1"/>
  <c r="H14" i="1"/>
  <c r="A15" i="1"/>
  <c r="H15" i="1"/>
  <c r="A16" i="1"/>
  <c r="H16" i="1"/>
  <c r="A17" i="1"/>
  <c r="H17" i="1"/>
  <c r="A18"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<sst xmlns="http://schemas.openxmlformats.org/spreadsheetml/2006/main" count="295" uniqueCount="194">
  <si>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</si>
  <si>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</si>
  <si>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</si>
  <si>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</si>
  <si>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</si>
  <si>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</si>
  <si>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</si>
  <si>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</si>
  <si>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</si>
  <si>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</si>
  <si>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</si>
  <si>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</si>
  <si>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</si>
  <si>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</si>
  <si>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</si>
  <si>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</si>
  <si>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</si>
  <si>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</si>
  <si>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</si>
  <si>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</si>
  <si>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</si>
  <si>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</si>
  <si>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</si>
  <si>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</si>
  <si>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</si>
  <si>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</si>
  <si>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</si>
  <si>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</si>
  <si>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</si>
  <si>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</si>
  <si>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</si>
  <si>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</si>
  <si>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</si>
  <si>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</si>
  <si>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</si>
  <si>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</si>
  <si>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</si>
  <si>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</si>
  <si>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</si>
  <si>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</si>
  <si>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</si>
  <si>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</si>
  <si>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</si>
  <si>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</si>
  <si>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</si>
  <si>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</si>
  <si>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</si>
  <si>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</si>
  <si>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</si>
  <si>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</si>
  <si>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</si>
  <si>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</si>
  <si>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</si>
  <si>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</si>
  <si>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</si>
  <si>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</si>
  <si>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</si>
  <si>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</si>
  <si>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</si>
  <si>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</si>
  <si>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</si>
  <si>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</si>
  <si>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</si>
  <si>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</si>
  <si>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</si>
  <si>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</si>
  <si>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</si>
  <si>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</si>
  <si>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</si>
  <si>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</si>
  <si>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</si>
  <si>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</si>
  <si>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</si>
  <si>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</si>
  <si>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</si>
  <si>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</si>
  <si>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</si>
  <si>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</si>
  <si>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</si>
  <si>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</si>
  <si>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</si>
  <si>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</si>
  <si>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</si>
  <si>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</si>
  <si>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</si>
  <si>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</si>
  <si>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</si>
  <si>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</si>
  <si>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</si>
  <si>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</si>
  <si>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</si>
  <si>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</si>
  <si>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</si>
  <si>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</si>
  <si>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</si>
  <si>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</si>
  <si>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</si>
  <si>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</si>
  <si>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</si>
  <si>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</si>
  <si>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</si>
  <si>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</si>
  <si>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</si>
  <si>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</si>
  <si>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</si>
  <si>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</si>
  <si>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</si>
  <si>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</si>
  <si>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</si>
  <si>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</si>
  <si>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</si>
  <si>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</si>
  <si>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</si>
  <si>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</si>
  <si>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</si>
  <si>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</si>
  <si>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</si>
  <si>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</si>
  <si>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</si>
  <si>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</si>
  <si>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</si>
  <si>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</si>
  <si>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</si>
  <si>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</si>
  <si>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</si>
  <si>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</si>
  <si>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</si>
  <si>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</si>
  <si>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</si>
  <si>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</si>
  <si>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</si>
  <si>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</si>
  <si>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</si>
  <si>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</si>
  <si>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</si>
  <si>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</si>
  <si>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</si>
  <si>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</si>
  <si>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</si>
  <si>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</si>
  <si>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</si>
  <si>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</si>
  <si>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</si>
  <si>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</si>
  <si>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</si>
  <si>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</si>
  <si>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</si>
  <si>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Vertical</t>
  </si>
  <si>
    <t>Horizontal</t>
  </si>
  <si>
    <t>Ilustración</t>
  </si>
  <si>
    <t>IMG10</t>
  </si>
  <si>
    <t>IMG11</t>
  </si>
  <si>
    <t>IMG12</t>
  </si>
  <si>
    <t>IMG13</t>
  </si>
  <si>
    <t>El movimiento</t>
  </si>
  <si>
    <t>Diana Pequetita García Rodríguez</t>
  </si>
  <si>
    <t>CN_06_11_CO</t>
  </si>
  <si>
    <t>Sistema de referencia</t>
  </si>
  <si>
    <r>
      <t>Imagen para construir (Una señora en tierra observa a su hijo y esposo que se alejan en un avión.  La señora piensa  “mi hijo y mi esposo se</t>
    </r>
    <r>
      <rPr>
        <b/>
        <sz val="10"/>
        <color theme="1"/>
        <rFont val="Century Gothic"/>
        <family val="2"/>
      </rPr>
      <t xml:space="preserve"> alejan</t>
    </r>
    <r>
      <rPr>
        <sz val="10"/>
        <color theme="1"/>
        <rFont val="Century Gothic"/>
        <family val="2"/>
      </rPr>
      <t xml:space="preserve"> rápidamente”. 
Se debe visualizar a los dos viajeros en la ventanilla.  En una nube se muestra al niño y al padre que le  dice “ </t>
    </r>
    <r>
      <rPr>
        <b/>
        <sz val="10"/>
        <color theme="1"/>
        <rFont val="Century Gothic"/>
        <family val="2"/>
      </rPr>
      <t>Permanece</t>
    </r>
    <r>
      <rPr>
        <sz val="10"/>
        <color theme="1"/>
        <rFont val="Century Gothic"/>
        <family val="2"/>
      </rPr>
      <t xml:space="preserve"> </t>
    </r>
    <r>
      <rPr>
        <b/>
        <sz val="10"/>
        <color theme="1"/>
        <rFont val="Century Gothic"/>
        <family val="2"/>
      </rPr>
      <t xml:space="preserve">quieto </t>
    </r>
    <r>
      <rPr>
        <sz val="10"/>
        <color theme="1"/>
        <rFont val="Century Gothic"/>
        <family val="2"/>
      </rPr>
      <t xml:space="preserve">y observa como nos alejamos de mamá “), Puede que en una misma imagen tengan la vista de la mamá y la vista del papà y el hijo en el mismo avión.
</t>
    </r>
  </si>
  <si>
    <t>Trayectoria y desplazamiento</t>
  </si>
  <si>
    <t>Imagen para construir. Dibujar una  trayectoria curvilínea del movimiento de una abeja de un punto A a un punto B.  Ahí  mismo trazar el desplazamiento (línea recta orientada) desde el punto A al punto B.</t>
  </si>
  <si>
    <t>Desplazamiento - Plano ciudad</t>
  </si>
  <si>
    <t xml:space="preserve">Imagen para construir. </t>
  </si>
  <si>
    <t xml:space="preserve">Imagen para construir. Tomada de Internet Como ejemplo http://www.bing.com/images/search?q=plano+de+una+ciudad&amp;id=E5C9678B85C181581A0958EB1A4A3C80FAEEE50C&amp;FORM=IQFRBA#view=detail&amp;id=14E60114EDAD4F63D4B90D06C6B7F7848E544B6B&amp;selectedIndex=27, </t>
  </si>
  <si>
    <t>Trayectoria plano ciudad</t>
  </si>
  <si>
    <t xml:space="preserve">Imagen que se debe reasaltar los caminos o trayectorias de color azul y rojo Imagen para construir. Tomada de Internet Como ejemplo http://www.bing.com/images/search?q=plano+de+una+ciudad&amp;id=E5C9678B85C181581A0958EB1A4A3C80FAEEE50C&amp;FORM=IQFRBA#view=detail&amp;id=14E60114EDAD4F63D4B90D06C6B7F7848E544B6B&amp;selectedIndex=27, </t>
  </si>
  <si>
    <t>2ESO/ciencias naturales/el movimiento y la velocidad/movimiento curvilíneo/movimiento circular</t>
  </si>
  <si>
    <t>Rueda panorámica y palas de aerogeneradores</t>
  </si>
  <si>
    <t>Trayectoria de los planetas alrededor del Sol</t>
  </si>
  <si>
    <t>6 primaria/ciencias naturales/el movimiento y la velocidad/el movimiento curvilíneo/movimiento elíptico</t>
  </si>
  <si>
    <t>Agua que sale de la manguera</t>
  </si>
  <si>
    <t xml:space="preserve">Shutterstock  210939562  </t>
  </si>
  <si>
    <t>Anemómetro</t>
  </si>
  <si>
    <t>6 primaria/ciencias naturales/el movimientoy la velocidad/la velocidad</t>
  </si>
  <si>
    <t>6 primaria/ciencias naturales/el movimiento y la velocidad/la velocidad/unidades para medir la velocidad</t>
  </si>
  <si>
    <t>Velocímetro</t>
  </si>
  <si>
    <t>Shutterstock 133591862</t>
  </si>
  <si>
    <t>Velocidad de la luz</t>
  </si>
  <si>
    <t>Gráfica distancia contra tiempo</t>
  </si>
  <si>
    <t>En esta imagen se necesita identificar cuál es la abscisa y cuál es la ordenada</t>
  </si>
  <si>
    <t>2 ESO/Ciencias Naturales/el movimiento/la representación gráfica del movimiento/La gráfica distancia-tiempo</t>
  </si>
  <si>
    <t xml:space="preserve">En esta imagen es necesario cambiar los colores de las líneas dependiendo de la pendiente o inclinación. Existen dos tramos ascendentes que deben ser del mismo color.
Igualmente señalar cada uno de los tramos y tener en cuenta la tabla  para que quede en los puntos exactos
</t>
  </si>
  <si>
    <t>Gráfica Espacio contra tiempo</t>
  </si>
  <si>
    <t>6 primaria/Ciencias Naturales/el movimiento y la velocidad/la gráfica velocidad-tiempo</t>
  </si>
  <si>
    <t>Gráfica velocidad contra tiempo</t>
  </si>
  <si>
    <t>IMG14</t>
  </si>
  <si>
    <t>IMG15</t>
  </si>
  <si>
    <t>6 primaria/ciencias naturales/el movimiento y la velocidad/la velocidad/la fuerza de rozamiento</t>
  </si>
  <si>
    <t>Fuerza de Rozamiento</t>
  </si>
  <si>
    <t>Fuerzas en los neumáticos de un automóvil</t>
  </si>
  <si>
    <t>IMG16</t>
  </si>
  <si>
    <t>IMG17</t>
  </si>
  <si>
    <t>6 primaria/ciencias naturales/el movimiento y la velocidad/la velocidad/la fuerza de la gravedad</t>
  </si>
  <si>
    <t>Arbol de Manzanas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</si>
</sst>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11"/>
      <color theme="1"/>
      <name val="Arial"/>
      <family val="2"/>
    </font>
    <font>
      <b/>
      <sz val="10"/>
      <color theme="1"/>
      <name val="Century Gothic"/>
      <family val="2"/>
    </font>
    <font>
      <sz val="11"/>
      <color theme="1"/>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3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4" fillId="0" borderId="0" xfId="51" applyAlignment="1">
      <alignment vertical="center"/>
    </xf>
    <xf numFmtId="0" fontId="20" fillId="0" borderId="0" xfId="0" applyFont="1" applyAlignment="1">
      <alignment horizontal="left" vertical="center" indent="4"/>
    </xf>
    <xf numFmtId="0" fontId="4" fillId="0" borderId="0" xfId="51"/>
    <xf numFmtId="0" fontId="12" fillId="0" borderId="5" xfId="0" applyFont="1" applyBorder="1" applyAlignment="1">
      <alignment wrapText="1"/>
    </xf>
    <xf numFmtId="0" fontId="21" fillId="0" borderId="5" xfId="0" applyFont="1" applyBorder="1" applyAlignment="1">
      <alignment wrapText="1"/>
    </xf>
    <xf numFmtId="1" fontId="7" fillId="0" borderId="5" xfId="0" applyNumberFormat="1" applyFont="1" applyFill="1" applyBorder="1" applyAlignment="1">
      <alignment vertical="center" wrapText="1"/>
    </xf>
    <xf numFmtId="0" fontId="4" fillId="0" borderId="5" xfId="51" applyBorder="1"/>
    <xf numFmtId="0" fontId="24" fillId="0" borderId="5" xfId="0" applyFont="1" applyBorder="1" applyAlignment="1">
      <alignment horizontal="center" vertical="center"/>
    </xf>
    <xf numFmtId="0" fontId="22" fillId="0" borderId="5" xfId="0" applyFont="1" applyBorder="1" applyAlignment="1">
      <alignment horizontal="center" wrapText="1"/>
    </xf>
    <xf numFmtId="0" fontId="7" fillId="0" borderId="5" xfId="0" applyFont="1" applyFill="1" applyBorder="1" applyAlignment="1">
      <alignment vertical="center" wrapText="1"/>
    </xf>
    <xf numFmtId="0" fontId="20" fillId="0" borderId="0" xfId="0" applyFont="1" applyAlignment="1">
      <alignment vertical="center"/>
    </xf>
    <xf numFmtId="0" fontId="20" fillId="0" borderId="5" xfId="0" applyFont="1" applyBorder="1" applyAlignment="1">
      <alignment wrapText="1"/>
    </xf>
    <xf numFmtId="0" fontId="20" fillId="0" borderId="5" xfId="0" applyFont="1" applyBorder="1" applyAlignment="1">
      <alignment horizontal="center" vertical="center"/>
    </xf>
    <xf numFmtId="0" fontId="20" fillId="0" borderId="5" xfId="0" applyFont="1" applyBorder="1" applyAlignment="1">
      <alignment horizontal="center" vertical="center" wrapText="1"/>
    </xf>
    <xf numFmtId="0" fontId="0" fillId="0" borderId="0" xfId="0" applyAlignment="1">
      <alignment wrapText="1"/>
    </xf>
    <xf numFmtId="0" fontId="12" fillId="0" borderId="5" xfId="0" applyFont="1" applyBorder="1" applyAlignment="1">
      <alignment horizontal="left" vertical="center" wrapText="1"/>
    </xf>
    <xf numFmtId="0" fontId="4" fillId="0" borderId="0" xfId="51" applyAlignment="1">
      <alignment vertical="center" wrapText="1"/>
    </xf>
    <xf numFmtId="0" fontId="20" fillId="0" borderId="36" xfId="0" applyFont="1" applyBorder="1" applyAlignment="1">
      <alignment horizontal="center" vertical="center"/>
    </xf>
    <xf numFmtId="0" fontId="21" fillId="0" borderId="37" xfId="0" applyFont="1" applyBorder="1" applyAlignment="1">
      <alignment wrapText="1"/>
    </xf>
    <xf numFmtId="0" fontId="20" fillId="0" borderId="5" xfId="0" applyFont="1" applyBorder="1" applyAlignment="1">
      <alignment vertical="center" wrapText="1"/>
    </xf>
    <xf numFmtId="0" fontId="22"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22" fillId="0" borderId="0" xfId="0" applyFont="1" applyAlignment="1">
      <alignment vertical="center" wrapText="1"/>
    </xf>
    <xf numFmtId="0" fontId="20" fillId="0" borderId="0" xfId="0" applyFont="1" applyAlignment="1">
      <alignment horizontal="center" vertical="center" wrapText="1"/>
    </xf>
    <xf numFmtId="0" fontId="4" fillId="0" borderId="5" xfId="51" applyBorder="1" applyAlignment="1">
      <alignment vertical="center"/>
    </xf>
    <xf numFmtId="0" fontId="20" fillId="0" borderId="5" xfId="0" applyFont="1" applyBorder="1" applyAlignment="1">
      <alignment vertical="center"/>
    </xf>
    <xf numFmtId="0" fontId="0" fillId="0" borderId="5" xfId="0" applyBorder="1"/>
    <xf numFmtId="0" fontId="22" fillId="0" borderId="5" xfId="0" applyFont="1" applyBorder="1" applyAlignment="1"/>
    <xf numFmtId="0" fontId="22" fillId="0" borderId="5" xfId="0" applyFont="1" applyBorder="1" applyAlignment="1">
      <alignment horizontal="center" vertical="center" wrapText="1"/>
    </xf>
    <xf numFmtId="0" fontId="22" fillId="0" borderId="5" xfId="0" applyFont="1" applyBorder="1" applyAlignment="1">
      <alignment vertical="top" wrapText="1"/>
    </xf>
    <xf numFmtId="0" fontId="22" fillId="0" borderId="5" xfId="0" applyFont="1" applyBorder="1" applyAlignment="1">
      <alignment vertical="center"/>
    </xf>
    <xf numFmtId="0" fontId="6" fillId="0" borderId="5" xfId="0" applyFont="1" applyBorder="1" applyAlignment="1">
      <alignment horizontal="center" vertic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2028825</xdr:colOff>
      <xdr:row>10</xdr:row>
      <xdr:rowOff>66675</xdr:rowOff>
    </xdr:from>
    <xdr:to>
      <xdr:col>10</xdr:col>
      <xdr:colOff>3495675</xdr:colOff>
      <xdr:row>10</xdr:row>
      <xdr:rowOff>1847850</xdr:rowOff>
    </xdr:to>
    <xdr:pic>
      <xdr:nvPicPr>
        <xdr:cNvPr id="17" name="16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373725" y="3114675"/>
          <a:ext cx="1466850" cy="178117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1095375</xdr:colOff>
          <xdr:row>11</xdr:row>
          <xdr:rowOff>133350</xdr:rowOff>
        </xdr:from>
        <xdr:to>
          <xdr:col>10</xdr:col>
          <xdr:colOff>4162425</xdr:colOff>
          <xdr:row>11</xdr:row>
          <xdr:rowOff>2343150</xdr:rowOff>
        </xdr:to>
        <xdr:sp macro="" textlink="">
          <xdr:nvSpPr>
            <xdr:cNvPr id="3081" name="Object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1143000</xdr:colOff>
          <xdr:row>12</xdr:row>
          <xdr:rowOff>152400</xdr:rowOff>
        </xdr:from>
        <xdr:to>
          <xdr:col>10</xdr:col>
          <xdr:colOff>4324350</xdr:colOff>
          <xdr:row>12</xdr:row>
          <xdr:rowOff>2457450</xdr:rowOff>
        </xdr:to>
        <xdr:sp macro="" textlink="">
          <xdr:nvSpPr>
            <xdr:cNvPr id="3082" name="Object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xdr:twoCellAnchor editAs="oneCell">
    <xdr:from>
      <xdr:col>10</xdr:col>
      <xdr:colOff>848591</xdr:colOff>
      <xdr:row>15</xdr:row>
      <xdr:rowOff>242454</xdr:rowOff>
    </xdr:from>
    <xdr:to>
      <xdr:col>10</xdr:col>
      <xdr:colOff>5134841</xdr:colOff>
      <xdr:row>15</xdr:row>
      <xdr:rowOff>2956213</xdr:rowOff>
    </xdr:to>
    <xdr:pic>
      <xdr:nvPicPr>
        <xdr:cNvPr id="23" name="22 Imagen" descr="The process of washing cars with a hose with water in the yard"/>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179636" y="16140545"/>
          <a:ext cx="4286250" cy="27137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1086970</xdr:colOff>
      <xdr:row>18</xdr:row>
      <xdr:rowOff>224117</xdr:rowOff>
    </xdr:from>
    <xdr:to>
      <xdr:col>10</xdr:col>
      <xdr:colOff>4560794</xdr:colOff>
      <xdr:row>18</xdr:row>
      <xdr:rowOff>2528193</xdr:rowOff>
    </xdr:to>
    <xdr:pic>
      <xdr:nvPicPr>
        <xdr:cNvPr id="8" name="7 Imagen" descr="road in city with sunse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36352" y="23756470"/>
          <a:ext cx="3473824" cy="2304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851647</xdr:colOff>
      <xdr:row>19</xdr:row>
      <xdr:rowOff>67235</xdr:rowOff>
    </xdr:from>
    <xdr:to>
      <xdr:col>10</xdr:col>
      <xdr:colOff>4452097</xdr:colOff>
      <xdr:row>19</xdr:row>
      <xdr:rowOff>2693893</xdr:rowOff>
    </xdr:to>
    <xdr:pic>
      <xdr:nvPicPr>
        <xdr:cNvPr id="9" name="Imagen 6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201029" y="26513117"/>
          <a:ext cx="3600450" cy="2626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1423148</xdr:colOff>
      <xdr:row>20</xdr:row>
      <xdr:rowOff>1781737</xdr:rowOff>
    </xdr:from>
    <xdr:to>
      <xdr:col>10</xdr:col>
      <xdr:colOff>4022913</xdr:colOff>
      <xdr:row>20</xdr:row>
      <xdr:rowOff>3618079</xdr:rowOff>
    </xdr:to>
    <xdr:pic>
      <xdr:nvPicPr>
        <xdr:cNvPr id="10" name="Imagen 6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7772530" y="31253208"/>
          <a:ext cx="2599765" cy="1836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1243853</xdr:colOff>
      <xdr:row>20</xdr:row>
      <xdr:rowOff>705971</xdr:rowOff>
    </xdr:from>
    <xdr:to>
      <xdr:col>10</xdr:col>
      <xdr:colOff>4357893</xdr:colOff>
      <xdr:row>20</xdr:row>
      <xdr:rowOff>1172696</xdr:rowOff>
    </xdr:to>
    <xdr:pic>
      <xdr:nvPicPr>
        <xdr:cNvPr id="11" name="10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593235" y="30177442"/>
          <a:ext cx="3114040" cy="4667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drawing" Target="../drawings/drawing1.xml"/><Relationship Id="rId7" Type="http://schemas.openxmlformats.org/officeDocument/2006/relationships/oleObject" Target="../embeddings/oleObject2.bin"/><Relationship Id="rId2" Type="http://schemas.openxmlformats.org/officeDocument/2006/relationships/printerSettings" Target="../printerSettings/printerSettings1.bin"/><Relationship Id="rId1" Type="http://schemas.openxmlformats.org/officeDocument/2006/relationships/hyperlink" Target="http://www.shutterstock.com/pic-210939562/stock-photo-the-process-of-washing-cars-with-a-hose-with-water-in-the-yard.html?src=ACqFy8FUsulA4Kc-V--WLw-1-41" TargetMode="External"/><Relationship Id="rId6" Type="http://schemas.openxmlformats.org/officeDocument/2006/relationships/image" Target="../media/image1.png"/><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85" zoomScaleNormal="85" zoomScalePageLayoutView="140" workbookViewId="0">
      <pane ySplit="9" topLeftCell="A10" activePane="bottomLeft" state="frozen"/>
      <selection pane="bottomLeft"/>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73.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129</v>
      </c>
      <c r="C2" s="100" t="s">
        <v>22</v>
      </c>
      <c r="D2" s="101"/>
      <c r="F2" s="93" t="s">
        <v>0</v>
      </c>
      <c r="G2" s="94"/>
      <c r="H2" s="48"/>
      <c r="I2" s="48"/>
      <c r="J2" s="16"/>
    </row>
    <row r="3" spans="1:16" ht="15.75" x14ac:dyDescent="0.25">
      <c r="A3" s="1"/>
      <c r="B3" s="4" t="s">
        <v>8</v>
      </c>
      <c r="C3" s="102">
        <v>6</v>
      </c>
      <c r="D3" s="103"/>
      <c r="F3" s="95">
        <v>42072</v>
      </c>
      <c r="G3" s="96"/>
      <c r="H3" s="48"/>
      <c r="I3" s="48"/>
      <c r="J3" s="16"/>
    </row>
    <row r="4" spans="1:16" ht="16.5" x14ac:dyDescent="0.3">
      <c r="A4" s="1"/>
      <c r="B4" s="4" t="s">
        <v>54</v>
      </c>
      <c r="C4" s="102" t="s">
        <v>154</v>
      </c>
      <c r="D4" s="103"/>
      <c r="E4" s="5"/>
      <c r="F4" s="47" t="s">
        <v>55</v>
      </c>
      <c r="G4" s="46" t="s">
        <v>145</v>
      </c>
      <c r="H4" s="48"/>
      <c r="I4" s="48"/>
      <c r="J4" s="16"/>
      <c r="K4" s="16"/>
    </row>
    <row r="5" spans="1:16" ht="16.5" thickBot="1" x14ac:dyDescent="0.3">
      <c r="A5" s="1"/>
      <c r="B5" s="6" t="s">
        <v>1</v>
      </c>
      <c r="C5" s="104" t="s">
        <v>155</v>
      </c>
      <c r="D5" s="105"/>
      <c r="E5" s="5"/>
      <c r="F5" s="45" t="str">
        <f>IF(G4="Recurso","Motor del recurso","")</f>
        <v/>
      </c>
      <c r="G5" s="45"/>
      <c r="H5" s="48"/>
      <c r="I5" s="69"/>
      <c r="J5" s="16"/>
      <c r="K5" s="16"/>
    </row>
    <row r="6" spans="1:16" ht="16.5" thickBot="1" x14ac:dyDescent="0.3">
      <c r="A6" s="1"/>
      <c r="B6" s="1"/>
      <c r="C6" s="1"/>
      <c r="D6" s="1"/>
      <c r="E6" s="7"/>
      <c r="F6" s="1"/>
      <c r="G6" s="1"/>
      <c r="H6" s="48"/>
      <c r="I6" s="48"/>
      <c r="J6" s="16"/>
      <c r="K6" s="16"/>
    </row>
    <row r="7" spans="1:16" ht="15" customHeight="1" x14ac:dyDescent="0.25">
      <c r="A7" s="1"/>
      <c r="B7" s="32" t="s">
        <v>40</v>
      </c>
      <c r="C7" s="8" t="s">
        <v>156</v>
      </c>
      <c r="D7" s="31" t="s">
        <v>39</v>
      </c>
      <c r="F7" s="1"/>
      <c r="G7" s="1"/>
      <c r="H7" s="1"/>
      <c r="I7" s="1"/>
      <c r="J7" s="16"/>
      <c r="K7" s="16"/>
    </row>
    <row r="8" spans="1:16" s="9" customFormat="1" ht="16.5" thickBot="1" x14ac:dyDescent="0.3">
      <c r="A8" s="10"/>
      <c r="B8" s="10"/>
      <c r="C8" s="10"/>
      <c r="D8" s="11"/>
      <c r="E8" s="11"/>
      <c r="F8" s="97" t="s">
        <v>62</v>
      </c>
      <c r="G8" s="98"/>
      <c r="H8" s="98"/>
      <c r="I8" s="99"/>
      <c r="J8" s="18"/>
      <c r="K8" s="12"/>
      <c r="L8" s="2"/>
      <c r="M8" s="2"/>
      <c r="N8" s="2"/>
      <c r="O8" s="2"/>
      <c r="P8" s="2"/>
    </row>
    <row r="9" spans="1:16" ht="26.25" thickBot="1" x14ac:dyDescent="0.3">
      <c r="A9" s="29" t="s">
        <v>2</v>
      </c>
      <c r="B9" s="23" t="s">
        <v>9</v>
      </c>
      <c r="C9" s="22" t="s">
        <v>3</v>
      </c>
      <c r="D9" s="22" t="s">
        <v>4</v>
      </c>
      <c r="E9" s="22" t="s">
        <v>5</v>
      </c>
      <c r="F9" s="68" t="s">
        <v>61</v>
      </c>
      <c r="G9" s="68" t="s">
        <v>59</v>
      </c>
      <c r="H9" s="68" t="s">
        <v>60</v>
      </c>
      <c r="I9" s="68" t="s">
        <v>121</v>
      </c>
      <c r="J9" s="23" t="s">
        <v>6</v>
      </c>
      <c r="K9" s="24" t="s">
        <v>7</v>
      </c>
    </row>
    <row r="10" spans="1:16" s="12" customFormat="1" ht="84.75" customHeight="1" x14ac:dyDescent="0.25">
      <c r="A10" s="13" t="str">
        <f>IF(OR(B10&lt;&gt;"",J10&lt;&gt;""),"IMG01","")</f>
        <v>IMG01</v>
      </c>
      <c r="B10" s="72"/>
      <c r="C10" s="25" t="str">
        <f>IF(OR(B10&lt;&gt;"",J10&lt;&gt;""),IF($G$4="Recurso",CONCATENATE($G$4," ",$G$5),$G$4),"")</f>
        <v>Cuaderno de Estudio</v>
      </c>
      <c r="D10" s="14" t="s">
        <v>149</v>
      </c>
      <c r="E10" s="14" t="s">
        <v>148</v>
      </c>
      <c r="F10" s="14" t="str">
        <f>IF(OR(B10&lt;&gt;"",J10&lt;&gt;""),CONCATENATE($C$7,"_",$A10,IF($G$4="Cuaderno de Estudio","_small",CONCATENATE(IF(I10="","","n"),IF(LEFT($G$5,1)="F",".jpg",".png")))),"")</f>
        <v>CN_06_11_CO_IMG01_small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CN_06_11_CO_IMG01_zoom</v>
      </c>
      <c r="I10" s="14" t="str">
        <f>IF(OR(B10&lt;&gt;"",J10&lt;&gt;""),IF($G$4="Recurso",IF(LEFT($G$5,1)="M",IF(VLOOKUP($G$5,'Definición técnica de imagenes'!$A$3:$G$17,6,FALSE)=0,"",VLOOKUP($G$5,'Definición técnica de imagenes'!$A$3:$G$17,6,FALSE)),IF($G$5="F1","","")),'Definición técnica de imagenes'!$F$16),"")</f>
        <v>800 x 600 px</v>
      </c>
      <c r="J10" s="73" t="s">
        <v>157</v>
      </c>
      <c r="K10" s="75" t="s">
        <v>158</v>
      </c>
    </row>
    <row r="11" spans="1:16" s="12" customFormat="1" ht="190.5" customHeight="1" x14ac:dyDescent="0.25">
      <c r="A11" s="13" t="str">
        <f>IF(OR(B11&lt;&gt;"",J11&lt;&gt;""),CONCATENATE(LEFT(A10,3),IF(MID(A10,4,2)+1&lt;10,CONCATENATE("0",MID(A10,4,2)+1))),"")</f>
        <v>IMG02</v>
      </c>
      <c r="B11" s="78"/>
      <c r="C11" s="25" t="str">
        <f t="shared" ref="C11:C23" si="0">IF(OR(B11&lt;&gt;"",J11&lt;&gt;""),IF($G$4="Recurso",CONCATENATE($G$4," ",$G$5),$G$4),"")</f>
        <v>Cuaderno de Estudio</v>
      </c>
      <c r="D11" s="81" t="s">
        <v>149</v>
      </c>
      <c r="E11" s="14" t="s">
        <v>148</v>
      </c>
      <c r="F11" s="14" t="str">
        <f t="shared" ref="F11:F74" si="1">IF(OR(B11&lt;&gt;"",J11&lt;&gt;""),CONCATENATE($C$7,"_",$A11,IF($G$4="Cuaderno de Estudio","_small",CONCATENATE(IF(I11="","","n"),IF(LEFT($G$5,1)="F",".jpg",".png")))),"")</f>
        <v>CN_06_11_CO_IMG02_small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CN_06_11_CO_IMG02_zoom</v>
      </c>
      <c r="I11" s="14" t="str">
        <f>IF(OR(B11&lt;&gt;"",J11&lt;&gt;""),IF($G$4="Recurso",IF(LEFT($G$5,1)="M",IF(VLOOKUP($G$5,'Definición técnica de imagenes'!$A$3:$G$17,6,FALSE)=0,"",VLOOKUP($G$5,'Definición técnica de imagenes'!$A$3:$G$17,6,FALSE)),IF($G$5="F1","","")),'Definición técnica de imagenes'!$F$16),"")</f>
        <v>800 x 600 px</v>
      </c>
      <c r="J11" s="79" t="s">
        <v>159</v>
      </c>
      <c r="K11" s="80" t="s">
        <v>160</v>
      </c>
    </row>
    <row r="12" spans="1:16" s="12" customFormat="1" ht="248.25" customHeight="1" x14ac:dyDescent="0.25">
      <c r="A12" s="13" t="str">
        <f t="shared" ref="A12:A30" si="3">IF(OR(B12&lt;&gt;"",J12&lt;&gt;""),CONCATENATE(LEFT(A11,3),IF(MID(A11,4,2)+1&lt;10,CONCATENATE("0",MID(A11,4,2)+1))),"")</f>
        <v>IMG03</v>
      </c>
      <c r="B12" s="74"/>
      <c r="C12" s="25" t="str">
        <f t="shared" si="0"/>
        <v>Cuaderno de Estudio</v>
      </c>
      <c r="D12" s="14" t="s">
        <v>149</v>
      </c>
      <c r="E12" s="14" t="s">
        <v>148</v>
      </c>
      <c r="F12" s="14" t="str">
        <f t="shared" si="1"/>
        <v>CN_06_11_CO_IMG03_small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CN_06_11_CO_IMG03_zoom</v>
      </c>
      <c r="I12" s="14" t="str">
        <f>IF(OR(B12&lt;&gt;"",J12&lt;&gt;""),IF($G$4="Recurso",IF(LEFT($G$5,1)="M",IF(VLOOKUP($G$5,'Definición técnica de imagenes'!$A$3:$G$17,6,FALSE)=0,"",VLOOKUP($G$5,'Definición técnica de imagenes'!$A$3:$G$17,6,FALSE)),IF($G$5="F1","","")),'Definición técnica de imagenes'!$F$16),"")</f>
        <v>800 x 600 px</v>
      </c>
      <c r="J12" s="84" t="s">
        <v>161</v>
      </c>
      <c r="K12" s="83" t="s">
        <v>163</v>
      </c>
    </row>
    <row r="13" spans="1:16" s="12" customFormat="1" ht="282" customHeight="1" x14ac:dyDescent="0.25">
      <c r="A13" s="13" t="str">
        <f t="shared" si="3"/>
        <v>IMG04</v>
      </c>
      <c r="B13" s="26"/>
      <c r="C13" s="25" t="str">
        <f t="shared" si="0"/>
        <v>Cuaderno de Estudio</v>
      </c>
      <c r="D13" s="14" t="s">
        <v>149</v>
      </c>
      <c r="E13" s="14" t="s">
        <v>148</v>
      </c>
      <c r="F13" s="14" t="str">
        <f t="shared" si="1"/>
        <v>CN_06_11_CO_IMG04_small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CN_06_11_CO_IMG04_zoom</v>
      </c>
      <c r="I13" s="82" t="s">
        <v>162</v>
      </c>
      <c r="J13" s="89" t="s">
        <v>164</v>
      </c>
      <c r="K13" s="86" t="s">
        <v>165</v>
      </c>
    </row>
    <row r="14" spans="1:16" s="12" customFormat="1" ht="142.5" customHeight="1" x14ac:dyDescent="0.25">
      <c r="A14" s="13" t="str">
        <f t="shared" si="3"/>
        <v>IMG05</v>
      </c>
      <c r="B14" s="87" t="s">
        <v>166</v>
      </c>
      <c r="C14" s="25" t="str">
        <f t="shared" si="0"/>
        <v>Cuaderno de Estudio</v>
      </c>
      <c r="D14" s="14" t="s">
        <v>146</v>
      </c>
      <c r="E14" s="14" t="s">
        <v>148</v>
      </c>
      <c r="F14" s="14" t="str">
        <f t="shared" si="1"/>
        <v>CN_06_11_CO_IMG05_small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CN_06_11_CO_IMG05_zoom</v>
      </c>
      <c r="I14" s="14" t="str">
        <f>IF(OR(B14&lt;&gt;"",J14&lt;&gt;""),IF($G$4="Recurso",IF(LEFT($G$5,1)="M",IF(VLOOKUP($G$5,'Definición técnica de imagenes'!$A$3:$G$17,6,FALSE)=0,"",VLOOKUP($G$5,'Definición técnica de imagenes'!$A$3:$G$17,6,FALSE)),IF($G$5="F1","","")),'Definición técnica de imagenes'!$F$16),"")</f>
        <v>800 x 600 px</v>
      </c>
      <c r="J14" s="91" t="s">
        <v>167</v>
      </c>
      <c r="K14" s="92"/>
    </row>
    <row r="15" spans="1:16" s="12" customFormat="1" ht="147" customHeight="1" x14ac:dyDescent="0.25">
      <c r="A15" s="13" t="str">
        <f t="shared" si="3"/>
        <v>IMG06</v>
      </c>
      <c r="B15" s="87" t="s">
        <v>169</v>
      </c>
      <c r="C15" s="25" t="str">
        <f t="shared" si="0"/>
        <v>Cuaderno de Estudio</v>
      </c>
      <c r="D15" s="14" t="s">
        <v>149</v>
      </c>
      <c r="E15" s="14" t="s">
        <v>148</v>
      </c>
      <c r="F15" s="14" t="str">
        <f t="shared" si="1"/>
        <v>CN_06_11_CO_IMG06_small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CN_06_11_CO_IMG06_zoom</v>
      </c>
      <c r="I15" s="14" t="str">
        <f>IF(OR(B15&lt;&gt;"",J15&lt;&gt;""),IF($G$4="Recurso",IF(LEFT($G$5,1)="M",IF(VLOOKUP($G$5,'Definición técnica de imagenes'!$A$3:$G$17,6,FALSE)=0,"",VLOOKUP($G$5,'Definición técnica de imagenes'!$A$3:$G$17,6,FALSE)),IF($G$5="F1","","")),'Definición técnica de imagenes'!$F$16),"")</f>
        <v>800 x 600 px</v>
      </c>
      <c r="J15" s="91" t="s">
        <v>168</v>
      </c>
      <c r="K15" s="90"/>
    </row>
    <row r="16" spans="1:16" s="12" customFormat="1" ht="234.75" customHeight="1" x14ac:dyDescent="0.25">
      <c r="A16" s="13" t="str">
        <f t="shared" si="3"/>
        <v>IMG07</v>
      </c>
      <c r="B16" s="88" t="s">
        <v>171</v>
      </c>
      <c r="C16" s="25" t="str">
        <f t="shared" si="0"/>
        <v>Cuaderno de Estudio</v>
      </c>
      <c r="D16" s="14" t="s">
        <v>146</v>
      </c>
      <c r="E16" s="14" t="s">
        <v>148</v>
      </c>
      <c r="F16" s="14" t="str">
        <f t="shared" si="1"/>
        <v>CN_06_11_CO_IMG07_small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CN_06_11_CO_IMG07_zoom</v>
      </c>
      <c r="I16" s="14" t="str">
        <f>IF(OR(B16&lt;&gt;"",J16&lt;&gt;""),IF($G$4="Recurso",IF(LEFT($G$5,1)="M",IF(VLOOKUP($G$5,'Definición técnica de imagenes'!$A$3:$G$17,6,FALSE)=0,"",VLOOKUP($G$5,'Definición técnica de imagenes'!$A$3:$G$17,6,FALSE)),IF($G$5="F1","","")),'Definición técnica de imagenes'!$F$16),"")</f>
        <v>800 x 600 px</v>
      </c>
      <c r="J16" s="91" t="s">
        <v>170</v>
      </c>
      <c r="K16" s="128"/>
    </row>
    <row r="17" spans="1:11" s="12" customFormat="1" ht="160.5" customHeight="1" x14ac:dyDescent="0.25">
      <c r="A17" s="13" t="str">
        <f t="shared" si="3"/>
        <v>IMG08</v>
      </c>
      <c r="B17" s="124" t="s">
        <v>173</v>
      </c>
      <c r="C17" s="25" t="str">
        <f t="shared" si="0"/>
        <v>Cuaderno de Estudio</v>
      </c>
      <c r="D17" s="14" t="s">
        <v>146</v>
      </c>
      <c r="E17" s="14" t="s">
        <v>148</v>
      </c>
      <c r="F17" s="14" t="str">
        <f t="shared" si="1"/>
        <v>CN_06_11_CO_IMG08_small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CN_06_11_CO_IMG08_zoom</v>
      </c>
      <c r="I17" s="14" t="str">
        <f>IF(OR(B17&lt;&gt;"",J17&lt;&gt;""),IF($G$4="Recurso",IF(LEFT($G$5,1)="M",IF(VLOOKUP($G$5,'Definición técnica de imagenes'!$A$3:$G$17,6,FALSE)=0,"",VLOOKUP($G$5,'Definición técnica de imagenes'!$A$3:$G$17,6,FALSE)),IF($G$5="F1","","")),'Definición técnica de imagenes'!$F$16),"")</f>
        <v>800 x 600 px</v>
      </c>
      <c r="J17" s="85" t="s">
        <v>172</v>
      </c>
      <c r="K17" s="76"/>
    </row>
    <row r="18" spans="1:11" s="12" customFormat="1" ht="204.75" customHeight="1" x14ac:dyDescent="0.25">
      <c r="A18" s="13" t="str">
        <f t="shared" si="3"/>
        <v>IMG09</v>
      </c>
      <c r="B18" s="124" t="s">
        <v>174</v>
      </c>
      <c r="C18" s="25" t="str">
        <f t="shared" si="0"/>
        <v>Cuaderno de Estudio</v>
      </c>
      <c r="D18" s="14" t="s">
        <v>149</v>
      </c>
      <c r="E18" s="14" t="s">
        <v>148</v>
      </c>
      <c r="F18" s="14" t="str">
        <f t="shared" si="1"/>
        <v>CN_06_11_CO_IMG09_small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CN_06_11_CO_IMG09_zoom</v>
      </c>
      <c r="I18" s="14" t="str">
        <f>IF(OR(B18&lt;&gt;"",J18&lt;&gt;""),IF($G$4="Recurso",IF(LEFT($G$5,1)="M",IF(VLOOKUP($G$5,'Definición técnica de imagenes'!$A$3:$G$17,6,FALSE)=0,"",VLOOKUP($G$5,'Definición técnica de imagenes'!$A$3:$G$17,6,FALSE)),IF($G$5="F1","","")),'Definición técnica de imagenes'!$F$16),"")</f>
        <v>800 x 600 px</v>
      </c>
      <c r="J18" s="125" t="s">
        <v>175</v>
      </c>
      <c r="K18" s="76"/>
    </row>
    <row r="19" spans="1:11" s="12" customFormat="1" ht="229.5" customHeight="1" x14ac:dyDescent="0.25">
      <c r="A19" s="77" t="s">
        <v>150</v>
      </c>
      <c r="B19" s="126" t="s">
        <v>176</v>
      </c>
      <c r="C19" s="25" t="str">
        <f>IF(OR(B19&lt;&gt;"",J19&lt;&gt;""),IF($G$4="Recurso",CONCATENATE($G$4," ",$G$5),$G$4),"")</f>
        <v>Cuaderno de Estudio</v>
      </c>
      <c r="D19" s="14" t="s">
        <v>146</v>
      </c>
      <c r="E19" s="14" t="s">
        <v>148</v>
      </c>
      <c r="F19" s="14" t="str">
        <f>IF(OR(B19&lt;&gt;"",J19&lt;&gt;""),CONCATENATE($C$7,"_",$A19,IF($G$4="Cuaderno de Estudio","_small",CONCATENATE(IF(I19="","","n"),IF(LEFT($G$5,1)="F",".jpg",".png")))),"")</f>
        <v>CN_06_11_CO_IMG10_small</v>
      </c>
      <c r="G19" s="14" t="str">
        <f>IF(F19&lt;&gt;"",IF($G$4="Recurso",IF(LEFT($G$5,1)="M",VLOOKUP($G$5,'Definición técnica de imagenes'!$A$3:$G$17,5,FALSE),IF($G$5="F1",'Definición técnica de imagenes'!$E$15,'Definición técnica de imagenes'!$F$13)),'Definición técnica de imagenes'!$E$16),"")</f>
        <v>526 x 370 px</v>
      </c>
      <c r="H19" s="14" t="str">
        <f>IF(AND(I19&lt;&gt;"",I19&lt;&gt;0),IF(OR(B19&lt;&gt;"",J19&lt;&gt;""),CONCATENATE($C$7,"_",$A19,IF($G$4="Cuaderno de Estudio","_zoom",CONCATENATE("a",IF(LEFT($G$5,1)="F",".jpg",".png")))),""),"")</f>
        <v>CN_06_11_CO_IMG10_zoom</v>
      </c>
      <c r="I19" s="14" t="str">
        <f>IF(OR(B19&lt;&gt;"",J19&lt;&gt;""),IF($G$4="Recurso",IF(LEFT($G$5,1)="M",IF(VLOOKUP($G$5,'Definición técnica de imagenes'!$A$3:$G$17,6,FALSE)=0,"",VLOOKUP($G$5,'Definición técnica de imagenes'!$A$3:$G$17,6,FALSE)),IF($G$5="F1","","")),'Definición técnica de imagenes'!$F$16),"")</f>
        <v>800 x 600 px</v>
      </c>
      <c r="J19" s="85" t="s">
        <v>177</v>
      </c>
      <c r="K19" s="128"/>
    </row>
    <row r="20" spans="1:11" s="12" customFormat="1" ht="238.5" customHeight="1" x14ac:dyDescent="0.25">
      <c r="A20" s="77" t="s">
        <v>151</v>
      </c>
      <c r="B20" s="124" t="s">
        <v>180</v>
      </c>
      <c r="C20" s="25" t="str">
        <f t="shared" si="0"/>
        <v>Cuaderno de Estudio</v>
      </c>
      <c r="D20" s="14" t="s">
        <v>149</v>
      </c>
      <c r="E20" s="14" t="s">
        <v>147</v>
      </c>
      <c r="F20" s="14" t="str">
        <f t="shared" si="1"/>
        <v>CN_06_11_CO_IMG11_small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CN_06_11_CO_IMG11_zoom</v>
      </c>
      <c r="I20" s="14" t="str">
        <f>IF(OR(B20&lt;&gt;"",J20&lt;&gt;""),IF($G$4="Recurso",IF(LEFT($G$5,1)="M",IF(VLOOKUP($G$5,'Definición técnica de imagenes'!$A$3:$G$17,6,FALSE)=0,"",VLOOKUP($G$5,'Definición técnica de imagenes'!$A$3:$G$17,6,FALSE)),IF($G$5="F1","","")),'Definición técnica de imagenes'!$F$16),"")</f>
        <v>800 x 600 px</v>
      </c>
      <c r="J20" s="130" t="s">
        <v>178</v>
      </c>
      <c r="K20" s="129" t="s">
        <v>179</v>
      </c>
    </row>
    <row r="21" spans="1:11" s="12" customFormat="1" ht="305.25" customHeight="1" x14ac:dyDescent="0.25">
      <c r="A21" s="77" t="s">
        <v>152</v>
      </c>
      <c r="B21" s="124" t="s">
        <v>180</v>
      </c>
      <c r="C21" s="25" t="str">
        <f t="shared" si="0"/>
        <v>Cuaderno de Estudio</v>
      </c>
      <c r="D21" s="14" t="s">
        <v>149</v>
      </c>
      <c r="E21" s="14" t="s">
        <v>148</v>
      </c>
      <c r="F21" s="14" t="str">
        <f t="shared" si="1"/>
        <v>CN_06_11_CO_IMG12_small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CN_06_11_CO_IMG12_zoom</v>
      </c>
      <c r="I21" s="14" t="str">
        <f>IF(OR(B21&lt;&gt;"",J21&lt;&gt;""),IF($G$4="Recurso",IF(LEFT($G$5,1)="M",IF(VLOOKUP($G$5,'Definición técnica de imagenes'!$A$3:$G$17,6,FALSE)=0,"",VLOOKUP($G$5,'Definición técnica de imagenes'!$A$3:$G$17,6,FALSE)),IF($G$5="F1","","")),'Definición técnica de imagenes'!$F$16),"")</f>
        <v>800 x 600 px</v>
      </c>
      <c r="J21" s="127" t="s">
        <v>182</v>
      </c>
      <c r="K21" s="131" t="s">
        <v>181</v>
      </c>
    </row>
    <row r="22" spans="1:11" s="12" customFormat="1" ht="110.25" customHeight="1" x14ac:dyDescent="0.25">
      <c r="A22" s="77" t="s">
        <v>153</v>
      </c>
      <c r="B22" s="124" t="s">
        <v>183</v>
      </c>
      <c r="C22" s="25" t="str">
        <f t="shared" si="0"/>
        <v>Cuaderno de Estudio</v>
      </c>
      <c r="D22" s="14" t="s">
        <v>149</v>
      </c>
      <c r="E22" s="14" t="s">
        <v>148</v>
      </c>
      <c r="F22" s="14" t="str">
        <f t="shared" si="1"/>
        <v>CN_06_11_CO_IMG13_small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CN_06_11_CO_IMG13_zoom</v>
      </c>
      <c r="I22" s="14" t="str">
        <f>IF(OR(B22&lt;&gt;"",J22&lt;&gt;""),IF($G$4="Recurso",IF(LEFT($G$5,1)="M",IF(VLOOKUP($G$5,'Definición técnica de imagenes'!$A$3:$G$17,6,FALSE)=0,"",VLOOKUP($G$5,'Definición técnica de imagenes'!$A$3:$G$17,6,FALSE)),IF($G$5="F1","","")),'Definición técnica de imagenes'!$F$16),"")</f>
        <v>800 x 600 px</v>
      </c>
      <c r="J22" s="91" t="s">
        <v>184</v>
      </c>
      <c r="K22" s="132"/>
    </row>
    <row r="23" spans="1:11" s="12" customFormat="1" ht="139.5" customHeight="1" x14ac:dyDescent="0.25">
      <c r="A23" s="77" t="s">
        <v>185</v>
      </c>
      <c r="B23" s="92" t="s">
        <v>187</v>
      </c>
      <c r="C23" s="25" t="str">
        <f t="shared" si="0"/>
        <v>Cuaderno de Estudio</v>
      </c>
      <c r="D23" s="14" t="s">
        <v>146</v>
      </c>
      <c r="E23" s="14" t="s">
        <v>148</v>
      </c>
      <c r="F23" s="14" t="str">
        <f t="shared" si="1"/>
        <v>CN_06_11_CO_IMG14_small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CN_06_11_CO_IMG14_zoom</v>
      </c>
      <c r="I23" s="14" t="str">
        <f>IF(OR(B23&lt;&gt;"",J23&lt;&gt;""),IF($G$4="Recurso",IF(LEFT($G$5,1)="M",IF(VLOOKUP($G$5,'Definición técnica de imagenes'!$A$3:$G$17,6,FALSE)=0,"",VLOOKUP($G$5,'Definición técnica de imagenes'!$A$3:$G$17,6,FALSE)),IF($G$5="F1","","")),'Definición técnica de imagenes'!$F$16),"")</f>
        <v>800 x 600 px</v>
      </c>
      <c r="J23" s="133" t="s">
        <v>188</v>
      </c>
      <c r="K23" s="132"/>
    </row>
    <row r="24" spans="1:11" s="12" customFormat="1" ht="71.25" x14ac:dyDescent="0.25">
      <c r="A24" s="77" t="s">
        <v>186</v>
      </c>
      <c r="B24" s="92" t="s">
        <v>187</v>
      </c>
      <c r="C24" s="25" t="str">
        <f>IF(OR(B24&lt;&gt;"",J24&lt;&gt;""),IF($G$4="Recurso",CONCATENATE($G$4," ",$G$5),$G$4),"")</f>
        <v>Cuaderno de Estudio</v>
      </c>
      <c r="D24" s="14" t="s">
        <v>146</v>
      </c>
      <c r="E24" s="14" t="s">
        <v>148</v>
      </c>
      <c r="F24" s="14" t="str">
        <f>IF(OR(B24&lt;&gt;"",J24&lt;&gt;""),CONCATENATE($C$7,"_",$A24,IF($G$4="Cuaderno de Estudio","_small",CONCATENATE(IF(I24="","","n"),IF(LEFT($G$5,1)="F",".jpg",".png")))),"")</f>
        <v>CN_06_11_CO_IMG15_small</v>
      </c>
      <c r="G24" s="14" t="str">
        <f>IF(F24&lt;&gt;"",IF($G$4="Recurso",IF(LEFT($G$5,1)="M",VLOOKUP($G$5,'Definición técnica de imagenes'!$A$3:$G$17,5,FALSE),IF($G$5="F1",'Definición técnica de imagenes'!$E$15,'Definición técnica de imagenes'!$F$13)),'Definición técnica de imagenes'!$E$16),"")</f>
        <v>526 x 370 px</v>
      </c>
      <c r="H24" s="14" t="str">
        <f>IF(AND(I24&lt;&gt;"",I24&lt;&gt;0),IF(OR(B24&lt;&gt;"",J24&lt;&gt;""),CONCATENATE($C$7,"_",$A24,IF($G$4="Cuaderno de Estudio","_zoom",CONCATENATE("a",IF(LEFT($G$5,1)="F",".jpg",".png")))),""),"")</f>
        <v>CN_06_11_CO_IMG15_zoom</v>
      </c>
      <c r="I24" s="14" t="str">
        <f>IF(OR(B24&lt;&gt;"",J24&lt;&gt;""),IF($G$4="Recurso",IF(LEFT($G$5,1)="M",IF(VLOOKUP($G$5,'Definición técnica de imagenes'!$A$3:$G$17,6,FALSE)=0,"",VLOOKUP($G$5,'Definición técnica de imagenes'!$A$3:$G$17,6,FALSE)),IF($G$5="F1","","")),'Definición técnica de imagenes'!$F$16),"")</f>
        <v>800 x 600 px</v>
      </c>
      <c r="J24" s="14" t="s">
        <v>189</v>
      </c>
      <c r="K24" s="132"/>
    </row>
    <row r="25" spans="1:11" s="12" customFormat="1" ht="71.25" x14ac:dyDescent="0.25">
      <c r="A25" s="77" t="s">
        <v>190</v>
      </c>
      <c r="B25" s="92" t="s">
        <v>192</v>
      </c>
      <c r="C25" s="25" t="str">
        <f>IF(OR(B25&lt;&gt;"",J25&lt;&gt;""),IF($G$4="Recurso",CONCATENATE($G$4," ",$G$5),$G$4),"")</f>
        <v>Cuaderno de Estudio</v>
      </c>
      <c r="D25" s="14" t="s">
        <v>146</v>
      </c>
      <c r="E25" s="14" t="s">
        <v>148</v>
      </c>
      <c r="F25" s="14" t="str">
        <f>IF(OR(B25&lt;&gt;"",J25&lt;&gt;""),CONCATENATE($C$7,"_",$A25,IF($G$4="Cuaderno de Estudio","_small",CONCATENATE(IF(I25="","","n"),IF(LEFT($G$5,1)="F",".jpg",".png")))),"")</f>
        <v>CN_06_11_CO_IMG16_small</v>
      </c>
      <c r="G25" s="14" t="str">
        <f>IF(F25&lt;&gt;"",IF($G$4="Recurso",IF(LEFT($G$5,1)="M",VLOOKUP($G$5,'Definición técnica de imagenes'!$A$3:$G$17,5,FALSE),IF($G$5="F1",'Definición técnica de imagenes'!$E$15,'Definición técnica de imagenes'!$F$13)),'Definición técnica de imagenes'!$E$16),"")</f>
        <v>526 x 370 px</v>
      </c>
      <c r="H25" s="14" t="str">
        <f>IF(AND(I25&lt;&gt;"",I25&lt;&gt;0),IF(OR(B25&lt;&gt;"",J25&lt;&gt;""),CONCATENATE($C$7,"_",$A25,IF($G$4="Cuaderno de Estudio","_zoom",CONCATENATE("a",IF(LEFT($G$5,1)="F",".jpg",".png")))),""),"")</f>
        <v>CN_06_11_CO_IMG16_zoom</v>
      </c>
      <c r="I25" s="14" t="str">
        <f>IF(OR(B25&lt;&gt;"",J25&lt;&gt;""),IF($G$4="Recurso",IF(LEFT($G$5,1)="M",IF(VLOOKUP($G$5,'Definición técnica de imagenes'!$A$3:$G$17,6,FALSE)=0,"",VLOOKUP($G$5,'Definición técnica de imagenes'!$A$3:$G$17,6,FALSE)),IF($G$5="F1","","")),'Definición técnica de imagenes'!$F$16),"")</f>
        <v>800 x 600 px</v>
      </c>
      <c r="J25" s="14" t="s">
        <v>193</v>
      </c>
      <c r="K25" s="19"/>
    </row>
    <row r="26" spans="1:11" s="12" customFormat="1" x14ac:dyDescent="0.25">
      <c r="A26" s="77" t="s">
        <v>191</v>
      </c>
      <c r="B26" s="26"/>
      <c r="C26" s="26"/>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6"/>
      <c r="C27" s="26"/>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5"/>
      <c r="C28" s="25"/>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6"/>
      <c r="C29" s="26"/>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6"/>
      <c r="C30" s="26"/>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6"/>
      <c r="C31" s="26"/>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6"/>
      <c r="C32" s="26"/>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6"/>
      <c r="C33" s="26"/>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6"/>
      <c r="C34" s="26"/>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5"/>
      <c r="C35" s="25"/>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5"/>
      <c r="C37" s="25"/>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0"/>
      <c r="K37" s="15"/>
    </row>
    <row r="38" spans="1:11" s="12" customFormat="1" x14ac:dyDescent="0.25">
      <c r="A38" s="13"/>
      <c r="B38" s="28"/>
      <c r="C38" s="28"/>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1"/>
      <c r="K38" s="15"/>
    </row>
    <row r="39" spans="1:11" s="12" customFormat="1" x14ac:dyDescent="0.25">
      <c r="A39" s="13"/>
      <c r="B39" s="25"/>
      <c r="C39" s="25"/>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5"/>
      <c r="C40" s="25"/>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5"/>
      <c r="C41" s="25"/>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5"/>
      <c r="C42" s="25"/>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5"/>
      <c r="C43" s="25"/>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5"/>
      <c r="C44" s="25"/>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5"/>
      <c r="C45" s="25"/>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5"/>
      <c r="C46" s="25"/>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5"/>
      <c r="C47" s="25"/>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5"/>
      <c r="C48" s="25"/>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5"/>
      <c r="C49" s="25"/>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5"/>
      <c r="C50" s="25"/>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5"/>
      <c r="C51" s="25"/>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5"/>
      <c r="C52" s="25"/>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5"/>
      <c r="C53" s="25"/>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5"/>
      <c r="C54" s="25"/>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5"/>
      <c r="C55" s="25"/>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5"/>
      <c r="C56" s="25"/>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5"/>
      <c r="C57" s="25"/>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5"/>
      <c r="C58" s="25"/>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5"/>
      <c r="C59" s="25"/>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5"/>
      <c r="C60" s="25"/>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5"/>
      <c r="C61" s="25"/>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6" r:id="rId1" display="http://www.shutterstock.com/pic-210939562/stock-photo-the-process-of-washing-cars-with-a-hose-with-water-in-the-yard.html?src=ACqFy8FUsulA4Kc-V--WLw-1-41"/>
  </hyperlinks>
  <pageMargins left="0.75" right="0.75" top="1" bottom="1" header="0.5" footer="0.5"/>
  <pageSetup orientation="portrait" horizontalDpi="4294967292" verticalDpi="4294967292" r:id="rId2"/>
  <drawing r:id="rId3"/>
  <legacyDrawing r:id="rId4"/>
  <oleObjects>
    <mc:AlternateContent xmlns:mc="http://schemas.openxmlformats.org/markup-compatibility/2006">
      <mc:Choice Requires="x14">
        <oleObject progId="PBrush" shapeId="3081" r:id="rId5">
          <objectPr defaultSize="0" autoPict="0" r:id="rId6">
            <anchor moveWithCells="1" sizeWithCells="1">
              <from>
                <xdr:col>10</xdr:col>
                <xdr:colOff>1095375</xdr:colOff>
                <xdr:row>11</xdr:row>
                <xdr:rowOff>133350</xdr:rowOff>
              </from>
              <to>
                <xdr:col>10</xdr:col>
                <xdr:colOff>4162425</xdr:colOff>
                <xdr:row>11</xdr:row>
                <xdr:rowOff>2343150</xdr:rowOff>
              </to>
            </anchor>
          </objectPr>
        </oleObject>
      </mc:Choice>
      <mc:Fallback>
        <oleObject progId="PBrush" shapeId="3081" r:id="rId5"/>
      </mc:Fallback>
    </mc:AlternateContent>
    <mc:AlternateContent xmlns:mc="http://schemas.openxmlformats.org/markup-compatibility/2006">
      <mc:Choice Requires="x14">
        <oleObject progId="PBrush" shapeId="3082" r:id="rId7">
          <objectPr defaultSize="0" autoPict="0" r:id="rId8">
            <anchor moveWithCells="1" sizeWithCells="1">
              <from>
                <xdr:col>10</xdr:col>
                <xdr:colOff>1143000</xdr:colOff>
                <xdr:row>12</xdr:row>
                <xdr:rowOff>152400</xdr:rowOff>
              </from>
              <to>
                <xdr:col>10</xdr:col>
                <xdr:colOff>4324350</xdr:colOff>
                <xdr:row>12</xdr:row>
                <xdr:rowOff>2457450</xdr:rowOff>
              </to>
            </anchor>
          </objectPr>
        </oleObject>
      </mc:Choice>
      <mc:Fallback>
        <oleObject progId="PBrush" shapeId="3082" r:id="rId7"/>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108" t="s">
        <v>38</v>
      </c>
      <c r="B1" s="109"/>
      <c r="C1" s="109"/>
      <c r="D1" s="109"/>
      <c r="E1" s="109"/>
      <c r="F1" s="110"/>
    </row>
    <row r="2" spans="1:11" x14ac:dyDescent="0.25">
      <c r="A2" s="38" t="s">
        <v>42</v>
      </c>
      <c r="B2" s="39"/>
      <c r="C2" s="111" t="s">
        <v>13</v>
      </c>
      <c r="D2" s="112"/>
      <c r="E2" s="113"/>
      <c r="F2" s="40"/>
    </row>
    <row r="3" spans="1:11" ht="63" x14ac:dyDescent="0.25">
      <c r="A3" s="41" t="s">
        <v>43</v>
      </c>
      <c r="B3" s="39"/>
      <c r="C3" s="117" t="s">
        <v>14</v>
      </c>
      <c r="D3" s="118"/>
      <c r="E3" s="119"/>
      <c r="F3" s="40"/>
      <c r="H3" s="30" t="s">
        <v>18</v>
      </c>
      <c r="I3" s="30" t="s">
        <v>19</v>
      </c>
      <c r="J3" s="30" t="s">
        <v>20</v>
      </c>
      <c r="K3" s="30" t="s">
        <v>52</v>
      </c>
    </row>
    <row r="4" spans="1:11" ht="31.5" x14ac:dyDescent="0.25">
      <c r="A4" s="38" t="s">
        <v>44</v>
      </c>
      <c r="B4" s="39"/>
      <c r="C4" s="34" t="s">
        <v>15</v>
      </c>
      <c r="D4" s="33" t="s">
        <v>16</v>
      </c>
      <c r="E4" s="37" t="s">
        <v>17</v>
      </c>
      <c r="F4" s="40"/>
      <c r="H4" s="30" t="s">
        <v>21</v>
      </c>
      <c r="I4" s="30" t="s">
        <v>25</v>
      </c>
      <c r="J4" s="30">
        <v>1</v>
      </c>
      <c r="K4" s="30">
        <v>1</v>
      </c>
    </row>
    <row r="5" spans="1:11" ht="79.5" thickBot="1" x14ac:dyDescent="0.3">
      <c r="A5" s="41" t="s">
        <v>45</v>
      </c>
      <c r="B5" s="39"/>
      <c r="C5" s="36" t="s">
        <v>35</v>
      </c>
      <c r="D5" s="120" t="str">
        <f>CONCATENATE(H21,"_",I21,"_",J21,"_CO")</f>
        <v>LE_07_04_CO</v>
      </c>
      <c r="E5" s="121"/>
      <c r="F5" s="40"/>
      <c r="H5" s="30" t="s">
        <v>22</v>
      </c>
      <c r="I5" s="30" t="s">
        <v>26</v>
      </c>
      <c r="J5" s="30">
        <v>2</v>
      </c>
      <c r="K5" s="30">
        <v>2</v>
      </c>
    </row>
    <row r="6" spans="1:11" ht="32.25" thickBot="1" x14ac:dyDescent="0.3">
      <c r="A6" s="38" t="s">
        <v>10</v>
      </c>
      <c r="B6" s="39"/>
      <c r="C6" s="39"/>
      <c r="D6" s="39"/>
      <c r="E6" s="39"/>
      <c r="F6" s="40"/>
      <c r="H6" s="30" t="s">
        <v>23</v>
      </c>
      <c r="I6" s="30" t="s">
        <v>27</v>
      </c>
      <c r="J6" s="30">
        <v>3</v>
      </c>
      <c r="K6" s="30">
        <v>3</v>
      </c>
    </row>
    <row r="7" spans="1:11" ht="48" thickBot="1" x14ac:dyDescent="0.3">
      <c r="A7" s="41" t="s">
        <v>11</v>
      </c>
      <c r="B7" s="39"/>
      <c r="C7" s="70" t="s">
        <v>127</v>
      </c>
      <c r="D7" s="106" t="str">
        <f>CONCATENATE("SolicitudGrafica_",D5,".xls")</f>
        <v>SolicitudGrafica_LE_07_04_CO.xls</v>
      </c>
      <c r="E7" s="106"/>
      <c r="F7" s="107"/>
      <c r="H7" s="30" t="s">
        <v>24</v>
      </c>
      <c r="I7" s="30" t="s">
        <v>28</v>
      </c>
      <c r="J7" s="30">
        <v>4</v>
      </c>
      <c r="K7" s="30">
        <v>4</v>
      </c>
    </row>
    <row r="8" spans="1:11" ht="47.25" x14ac:dyDescent="0.25">
      <c r="A8" s="41" t="s">
        <v>53</v>
      </c>
      <c r="B8" s="39"/>
      <c r="C8" s="39"/>
      <c r="D8" s="39"/>
      <c r="E8" s="39"/>
      <c r="F8" s="40"/>
      <c r="I8" s="30" t="s">
        <v>29</v>
      </c>
      <c r="J8" s="30">
        <v>5</v>
      </c>
      <c r="K8" s="30">
        <v>5</v>
      </c>
    </row>
    <row r="9" spans="1:11" ht="47.25" x14ac:dyDescent="0.25">
      <c r="A9" s="41" t="s">
        <v>12</v>
      </c>
      <c r="B9" s="39"/>
      <c r="C9" s="39"/>
      <c r="D9" s="39"/>
      <c r="E9" s="39"/>
      <c r="F9" s="40"/>
      <c r="I9" s="30" t="s">
        <v>30</v>
      </c>
      <c r="J9" s="30">
        <v>6</v>
      </c>
      <c r="K9" s="30">
        <v>6</v>
      </c>
    </row>
    <row r="10" spans="1:11" ht="32.25" thickBot="1" x14ac:dyDescent="0.3">
      <c r="A10" s="42" t="s">
        <v>36</v>
      </c>
      <c r="B10" s="43"/>
      <c r="C10" s="43"/>
      <c r="D10" s="43"/>
      <c r="E10" s="43"/>
      <c r="F10" s="44"/>
      <c r="I10" s="30" t="s">
        <v>31</v>
      </c>
      <c r="J10" s="30">
        <v>7</v>
      </c>
      <c r="K10" s="30">
        <v>7</v>
      </c>
    </row>
    <row r="11" spans="1:11" x14ac:dyDescent="0.25">
      <c r="I11" s="30" t="s">
        <v>32</v>
      </c>
      <c r="J11" s="30">
        <v>8</v>
      </c>
      <c r="K11" s="30">
        <v>8</v>
      </c>
    </row>
    <row r="12" spans="1:11" ht="16.5" thickBot="1" x14ac:dyDescent="0.3">
      <c r="I12" s="30" t="s">
        <v>37</v>
      </c>
      <c r="J12" s="30">
        <v>9</v>
      </c>
      <c r="K12" s="30">
        <v>9</v>
      </c>
    </row>
    <row r="13" spans="1:11" x14ac:dyDescent="0.25">
      <c r="A13" s="108" t="s">
        <v>41</v>
      </c>
      <c r="B13" s="109"/>
      <c r="C13" s="109"/>
      <c r="D13" s="109"/>
      <c r="E13" s="109"/>
      <c r="F13" s="110"/>
      <c r="I13" s="30" t="s">
        <v>33</v>
      </c>
      <c r="J13" s="30">
        <v>10</v>
      </c>
      <c r="K13" s="30">
        <v>10</v>
      </c>
    </row>
    <row r="14" spans="1:11" ht="16.5" thickBot="1" x14ac:dyDescent="0.3">
      <c r="A14" s="41"/>
      <c r="B14" s="39"/>
      <c r="C14" s="39"/>
      <c r="D14" s="39"/>
      <c r="E14" s="39"/>
      <c r="F14" s="40"/>
      <c r="I14" s="30" t="s">
        <v>34</v>
      </c>
      <c r="J14" s="30">
        <v>11</v>
      </c>
      <c r="K14" s="30">
        <v>11</v>
      </c>
    </row>
    <row r="15" spans="1:11" x14ac:dyDescent="0.25">
      <c r="A15" s="38" t="s">
        <v>46</v>
      </c>
      <c r="B15" s="39"/>
      <c r="C15" s="111" t="s">
        <v>49</v>
      </c>
      <c r="D15" s="112"/>
      <c r="E15" s="112"/>
      <c r="F15" s="113"/>
      <c r="J15" s="30">
        <v>12</v>
      </c>
      <c r="K15" s="30">
        <v>12</v>
      </c>
    </row>
    <row r="16" spans="1:11" ht="67.150000000000006" customHeight="1" x14ac:dyDescent="0.25">
      <c r="A16" s="41" t="s">
        <v>47</v>
      </c>
      <c r="B16" s="39"/>
      <c r="C16" s="34" t="s">
        <v>15</v>
      </c>
      <c r="D16" s="33" t="s">
        <v>16</v>
      </c>
      <c r="E16" s="33" t="s">
        <v>17</v>
      </c>
      <c r="F16" s="35" t="s">
        <v>50</v>
      </c>
      <c r="J16" s="30">
        <v>13</v>
      </c>
      <c r="K16" s="30">
        <v>13</v>
      </c>
    </row>
    <row r="17" spans="1:11" ht="32.1" customHeight="1" thickBot="1" x14ac:dyDescent="0.3">
      <c r="A17" s="38" t="s">
        <v>44</v>
      </c>
      <c r="B17" s="39"/>
      <c r="C17" s="36" t="s">
        <v>35</v>
      </c>
      <c r="D17" s="114" t="str">
        <f>CONCATENATE(H21,"_",I21,"_",J21,"_",K45)</f>
        <v>LE_07_04_REC10</v>
      </c>
      <c r="E17" s="115"/>
      <c r="F17" s="116"/>
      <c r="J17" s="30">
        <v>14</v>
      </c>
      <c r="K17" s="30">
        <v>14</v>
      </c>
    </row>
    <row r="18" spans="1:11" ht="79.5" thickBot="1" x14ac:dyDescent="0.3">
      <c r="A18" s="41" t="s">
        <v>48</v>
      </c>
      <c r="B18" s="39"/>
      <c r="C18" s="70" t="s">
        <v>128</v>
      </c>
      <c r="D18" s="106" t="str">
        <f>CONCATENATE("SolicitudGrafica_",D17,".xls")</f>
        <v>SolicitudGrafica_LE_07_04_REC10.xls</v>
      </c>
      <c r="E18" s="106"/>
      <c r="F18" s="107"/>
      <c r="J18" s="30">
        <v>15</v>
      </c>
      <c r="K18" s="30">
        <v>15</v>
      </c>
    </row>
    <row r="19" spans="1:11" x14ac:dyDescent="0.25">
      <c r="A19" s="38" t="s">
        <v>10</v>
      </c>
      <c r="B19" s="39"/>
      <c r="C19" s="39"/>
      <c r="D19" s="39"/>
      <c r="E19" s="39"/>
      <c r="F19" s="40"/>
      <c r="H19" s="30">
        <v>3</v>
      </c>
      <c r="J19" s="30">
        <v>16</v>
      </c>
      <c r="K19" s="30">
        <v>16</v>
      </c>
    </row>
    <row r="20" spans="1:11" ht="63.75" thickBot="1" x14ac:dyDescent="0.3">
      <c r="A20" s="42" t="s">
        <v>51</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25">
      <c r="A1" s="122" t="s">
        <v>56</v>
      </c>
      <c r="B1" s="122" t="s">
        <v>63</v>
      </c>
      <c r="C1" s="122" t="s">
        <v>64</v>
      </c>
      <c r="D1" s="122" t="s">
        <v>5</v>
      </c>
      <c r="E1" s="122" t="s">
        <v>65</v>
      </c>
      <c r="F1" s="122" t="s">
        <v>66</v>
      </c>
      <c r="G1" s="122" t="s">
        <v>67</v>
      </c>
      <c r="H1" s="123" t="s">
        <v>68</v>
      </c>
      <c r="I1" s="123"/>
      <c r="J1" s="123"/>
    </row>
    <row r="2" spans="1:11" x14ac:dyDescent="0.25">
      <c r="A2" s="122"/>
      <c r="B2" s="122"/>
      <c r="C2" s="122"/>
      <c r="D2" s="122"/>
      <c r="E2" s="122"/>
      <c r="F2" s="122"/>
      <c r="G2" s="122"/>
      <c r="H2" s="49" t="s">
        <v>65</v>
      </c>
      <c r="I2" s="49" t="s">
        <v>66</v>
      </c>
      <c r="J2" s="49" t="s">
        <v>67</v>
      </c>
    </row>
    <row r="3" spans="1:11" s="51" customFormat="1" x14ac:dyDescent="0.25">
      <c r="A3" s="50" t="s">
        <v>69</v>
      </c>
      <c r="B3" s="50" t="s">
        <v>70</v>
      </c>
      <c r="C3" s="50" t="s">
        <v>71</v>
      </c>
      <c r="D3" s="50" t="s">
        <v>72</v>
      </c>
      <c r="E3" s="50" t="s">
        <v>73</v>
      </c>
      <c r="F3" s="50"/>
      <c r="G3" s="50"/>
      <c r="H3" s="50" t="s">
        <v>130</v>
      </c>
      <c r="I3" s="50"/>
      <c r="J3" s="50"/>
    </row>
    <row r="4" spans="1:11" s="51" customFormat="1" x14ac:dyDescent="0.25">
      <c r="A4" s="52" t="s">
        <v>57</v>
      </c>
      <c r="B4" s="52" t="s">
        <v>74</v>
      </c>
      <c r="C4" s="52" t="s">
        <v>71</v>
      </c>
      <c r="D4" s="52" t="s">
        <v>72</v>
      </c>
      <c r="E4" s="52" t="s">
        <v>75</v>
      </c>
      <c r="F4" s="52" t="s">
        <v>76</v>
      </c>
      <c r="G4" s="52"/>
      <c r="H4" s="52" t="s">
        <v>131</v>
      </c>
      <c r="I4" s="52" t="s">
        <v>133</v>
      </c>
      <c r="J4" s="52"/>
    </row>
    <row r="5" spans="1:11" s="51" customFormat="1" x14ac:dyDescent="0.25">
      <c r="A5" s="53" t="s">
        <v>77</v>
      </c>
      <c r="B5" s="52" t="s">
        <v>78</v>
      </c>
      <c r="C5" s="52" t="s">
        <v>71</v>
      </c>
      <c r="D5" s="52" t="s">
        <v>72</v>
      </c>
      <c r="E5" s="52" t="s">
        <v>75</v>
      </c>
      <c r="F5" s="52" t="s">
        <v>76</v>
      </c>
      <c r="G5" s="54"/>
      <c r="H5" s="52" t="s">
        <v>131</v>
      </c>
      <c r="I5" s="52" t="s">
        <v>133</v>
      </c>
      <c r="J5" s="54"/>
    </row>
    <row r="6" spans="1:11" s="51" customFormat="1" x14ac:dyDescent="0.25">
      <c r="A6" s="52" t="s">
        <v>58</v>
      </c>
      <c r="B6" s="52" t="s">
        <v>79</v>
      </c>
      <c r="C6" s="52" t="s">
        <v>71</v>
      </c>
      <c r="D6" s="52" t="s">
        <v>72</v>
      </c>
      <c r="E6" s="52" t="s">
        <v>75</v>
      </c>
      <c r="F6" s="52" t="s">
        <v>76</v>
      </c>
      <c r="G6" s="52" t="s">
        <v>73</v>
      </c>
      <c r="H6" s="52" t="s">
        <v>131</v>
      </c>
      <c r="I6" s="52" t="s">
        <v>133</v>
      </c>
      <c r="J6" s="52" t="s">
        <v>134</v>
      </c>
    </row>
    <row r="7" spans="1:11" s="51" customFormat="1" ht="25.5" x14ac:dyDescent="0.25">
      <c r="A7" s="52" t="s">
        <v>80</v>
      </c>
      <c r="B7" s="52" t="s">
        <v>81</v>
      </c>
      <c r="C7" s="52" t="s">
        <v>71</v>
      </c>
      <c r="D7" s="52" t="s">
        <v>72</v>
      </c>
      <c r="E7" s="52" t="s">
        <v>75</v>
      </c>
      <c r="F7" s="52" t="s">
        <v>76</v>
      </c>
      <c r="G7" s="52"/>
      <c r="H7" s="52" t="s">
        <v>131</v>
      </c>
      <c r="I7" s="52" t="s">
        <v>133</v>
      </c>
      <c r="J7" s="52"/>
    </row>
    <row r="8" spans="1:11" s="51" customFormat="1" ht="25.5" x14ac:dyDescent="0.25">
      <c r="A8" s="52" t="s">
        <v>82</v>
      </c>
      <c r="B8" s="52" t="s">
        <v>83</v>
      </c>
      <c r="C8" s="52" t="s">
        <v>71</v>
      </c>
      <c r="D8" s="52" t="s">
        <v>72</v>
      </c>
      <c r="E8" s="52" t="s">
        <v>75</v>
      </c>
      <c r="F8" s="52" t="s">
        <v>76</v>
      </c>
      <c r="G8" s="52"/>
      <c r="H8" s="52" t="s">
        <v>131</v>
      </c>
      <c r="I8" s="52" t="s">
        <v>133</v>
      </c>
      <c r="J8" s="52"/>
    </row>
    <row r="9" spans="1:11" s="51" customFormat="1" x14ac:dyDescent="0.25">
      <c r="A9" s="52" t="s">
        <v>84</v>
      </c>
      <c r="B9" s="52" t="s">
        <v>85</v>
      </c>
      <c r="C9" s="52" t="s">
        <v>71</v>
      </c>
      <c r="D9" s="52" t="s">
        <v>72</v>
      </c>
      <c r="E9" s="52" t="s">
        <v>75</v>
      </c>
      <c r="F9" s="52" t="s">
        <v>76</v>
      </c>
      <c r="G9" s="52"/>
      <c r="H9" s="52" t="s">
        <v>131</v>
      </c>
      <c r="I9" s="52" t="s">
        <v>133</v>
      </c>
      <c r="J9" s="52"/>
    </row>
    <row r="10" spans="1:11" s="51" customFormat="1" x14ac:dyDescent="0.25">
      <c r="A10" s="52" t="s">
        <v>86</v>
      </c>
      <c r="B10" s="52" t="s">
        <v>87</v>
      </c>
      <c r="C10" s="52" t="s">
        <v>71</v>
      </c>
      <c r="D10" s="52" t="s">
        <v>72</v>
      </c>
      <c r="E10" s="52" t="s">
        <v>88</v>
      </c>
      <c r="F10" s="52"/>
      <c r="G10" s="52"/>
      <c r="H10" s="52" t="s">
        <v>130</v>
      </c>
      <c r="I10" s="52" t="s">
        <v>133</v>
      </c>
      <c r="J10" s="52"/>
    </row>
    <row r="11" spans="1:11" s="51" customFormat="1" ht="25.5" x14ac:dyDescent="0.25">
      <c r="A11" s="52" t="s">
        <v>89</v>
      </c>
      <c r="B11" s="52" t="s">
        <v>90</v>
      </c>
      <c r="C11" s="52" t="s">
        <v>71</v>
      </c>
      <c r="D11" s="52" t="s">
        <v>72</v>
      </c>
      <c r="E11" s="52" t="s">
        <v>75</v>
      </c>
      <c r="F11" s="52" t="s">
        <v>76</v>
      </c>
      <c r="G11" s="52"/>
      <c r="H11" s="52" t="s">
        <v>131</v>
      </c>
      <c r="I11" s="52" t="s">
        <v>133</v>
      </c>
      <c r="J11" s="52"/>
    </row>
    <row r="12" spans="1:11" s="51" customFormat="1" x14ac:dyDescent="0.25">
      <c r="A12" s="52" t="s">
        <v>91</v>
      </c>
      <c r="B12" s="52" t="s">
        <v>92</v>
      </c>
      <c r="C12" s="52" t="s">
        <v>71</v>
      </c>
      <c r="D12" s="52" t="s">
        <v>72</v>
      </c>
      <c r="E12" s="52" t="s">
        <v>75</v>
      </c>
      <c r="F12" s="52" t="s">
        <v>76</v>
      </c>
      <c r="G12" s="52"/>
      <c r="H12" s="52" t="s">
        <v>131</v>
      </c>
      <c r="I12" s="52" t="s">
        <v>133</v>
      </c>
      <c r="J12" s="52"/>
    </row>
    <row r="13" spans="1:11" ht="63" x14ac:dyDescent="0.25">
      <c r="A13" s="55" t="s">
        <v>93</v>
      </c>
      <c r="B13" s="55" t="s">
        <v>94</v>
      </c>
      <c r="C13" s="52" t="s">
        <v>71</v>
      </c>
      <c r="D13" s="56" t="s">
        <v>95</v>
      </c>
      <c r="E13" s="56"/>
      <c r="F13" s="57" t="s">
        <v>125</v>
      </c>
      <c r="G13" s="55"/>
      <c r="H13" s="52"/>
      <c r="I13" s="52" t="s">
        <v>130</v>
      </c>
      <c r="J13" s="55"/>
      <c r="K13" s="30" t="s">
        <v>96</v>
      </c>
    </row>
    <row r="14" spans="1:11" x14ac:dyDescent="0.25">
      <c r="A14" s="55" t="s">
        <v>97</v>
      </c>
      <c r="B14" s="55" t="s">
        <v>98</v>
      </c>
      <c r="C14" s="52" t="s">
        <v>71</v>
      </c>
      <c r="D14" s="56" t="s">
        <v>72</v>
      </c>
      <c r="E14" s="56"/>
      <c r="F14" s="57" t="s">
        <v>126</v>
      </c>
      <c r="G14" s="55"/>
      <c r="H14" s="52"/>
      <c r="I14" s="52" t="s">
        <v>130</v>
      </c>
      <c r="J14" s="55"/>
    </row>
    <row r="15" spans="1:11" ht="31.5" x14ac:dyDescent="0.25">
      <c r="A15" s="55" t="s">
        <v>99</v>
      </c>
      <c r="B15" s="55" t="s">
        <v>100</v>
      </c>
      <c r="C15" s="52" t="s">
        <v>101</v>
      </c>
      <c r="D15" s="55" t="s">
        <v>95</v>
      </c>
      <c r="E15" s="55" t="s">
        <v>124</v>
      </c>
      <c r="F15" s="55"/>
      <c r="G15" s="55"/>
      <c r="H15" s="52" t="s">
        <v>130</v>
      </c>
      <c r="I15" s="55"/>
      <c r="J15" s="55"/>
      <c r="K15" s="30" t="s">
        <v>102</v>
      </c>
    </row>
    <row r="16" spans="1:11" ht="94.5" x14ac:dyDescent="0.25">
      <c r="A16" s="57" t="s">
        <v>103</v>
      </c>
      <c r="B16" s="57"/>
      <c r="C16" s="53" t="s">
        <v>101</v>
      </c>
      <c r="D16" s="57" t="s">
        <v>104</v>
      </c>
      <c r="E16" s="56" t="s">
        <v>122</v>
      </c>
      <c r="F16" s="56" t="s">
        <v>123</v>
      </c>
      <c r="G16" s="56"/>
      <c r="H16" s="57" t="s">
        <v>132</v>
      </c>
      <c r="I16" s="57" t="s">
        <v>135</v>
      </c>
      <c r="J16" s="56"/>
      <c r="K16" s="58" t="s">
        <v>105</v>
      </c>
    </row>
    <row r="17" spans="1:11" ht="25.5" x14ac:dyDescent="0.25">
      <c r="A17" s="52" t="s">
        <v>106</v>
      </c>
      <c r="B17" s="52"/>
      <c r="C17" s="52" t="s">
        <v>71</v>
      </c>
      <c r="D17" s="52" t="s">
        <v>72</v>
      </c>
      <c r="E17" s="52" t="s">
        <v>107</v>
      </c>
      <c r="F17" s="52" t="s">
        <v>108</v>
      </c>
      <c r="G17" s="52"/>
      <c r="H17" s="59" t="s">
        <v>109</v>
      </c>
      <c r="I17" s="59" t="s">
        <v>110</v>
      </c>
      <c r="J17" s="52"/>
      <c r="K17" s="60" t="s">
        <v>111</v>
      </c>
    </row>
    <row r="20" spans="1:11" x14ac:dyDescent="0.25">
      <c r="A20" s="61" t="s">
        <v>112</v>
      </c>
    </row>
    <row r="21" spans="1:11" x14ac:dyDescent="0.25">
      <c r="A21" s="62" t="s">
        <v>113</v>
      </c>
      <c r="B21" s="63" t="s">
        <v>136</v>
      </c>
      <c r="C21" s="64" t="s">
        <v>22</v>
      </c>
      <c r="D21" s="63"/>
      <c r="E21" s="63"/>
    </row>
    <row r="22" spans="1:11" x14ac:dyDescent="0.25">
      <c r="A22" s="65" t="s">
        <v>114</v>
      </c>
      <c r="B22" s="71" t="s">
        <v>137</v>
      </c>
      <c r="C22" s="67" t="s">
        <v>138</v>
      </c>
      <c r="D22" s="66"/>
      <c r="E22" s="66"/>
    </row>
    <row r="23" spans="1:11" x14ac:dyDescent="0.25">
      <c r="A23" s="65" t="s">
        <v>115</v>
      </c>
      <c r="B23" s="71" t="s">
        <v>139</v>
      </c>
      <c r="C23" s="67" t="s">
        <v>140</v>
      </c>
      <c r="D23" s="66"/>
      <c r="E23" s="66"/>
    </row>
    <row r="24" spans="1:11" ht="31.5" x14ac:dyDescent="0.25">
      <c r="A24" s="65" t="s">
        <v>116</v>
      </c>
      <c r="B24" s="66" t="s">
        <v>141</v>
      </c>
      <c r="C24" s="67" t="s">
        <v>144</v>
      </c>
      <c r="D24" s="66"/>
      <c r="E24" s="66"/>
    </row>
    <row r="25" spans="1:11" x14ac:dyDescent="0.25">
      <c r="A25" s="65" t="s">
        <v>117</v>
      </c>
      <c r="B25" s="66" t="s">
        <v>142</v>
      </c>
      <c r="C25" s="67" t="s">
        <v>143</v>
      </c>
      <c r="D25" s="66"/>
      <c r="E25" s="66"/>
    </row>
    <row r="26" spans="1:11" ht="63" x14ac:dyDescent="0.2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ASISTENTE ALEJO</cp:lastModifiedBy>
  <dcterms:created xsi:type="dcterms:W3CDTF">2014-07-01T23:43:25Z</dcterms:created>
  <dcterms:modified xsi:type="dcterms:W3CDTF">2015-03-11T21:48:02Z</dcterms:modified>
</cp:coreProperties>
</file>