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11_11\"/>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<sst xmlns="http://schemas.openxmlformats.org/spreadsheetml/2006/main" count="389" uniqueCount="197">
  <si>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</si>
  <si>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</si>
  <si>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</si>
  <si>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</si>
  <si>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</si>
  <si>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</si>
  <si>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</si>
  <si>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</si>
  <si>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</si>
  <si>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</si>
  <si>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</si>
  <si>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</si>
  <si>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</si>
  <si>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</si>
  <si>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</si>
  <si>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</si>
  <si>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</si>
  <si>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</si>
  <si>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</si>
  <si>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</si>
  <si>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</si>
  <si>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</si>
  <si>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</si>
  <si>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</si>
  <si>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</si>
  <si>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</si>
  <si>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</si>
  <si>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</si>
  <si>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</si>
  <si>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</si>
  <si>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</si>
  <si>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</si>
  <si>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</si>
  <si>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</si>
  <si>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</si>
  <si>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</si>
  <si>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</si>
  <si>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</si>
  <si>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</si>
  <si>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</si>
  <si>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</si>
  <si>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</si>
  <si>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</si>
  <si>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</si>
  <si>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</si>
  <si>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</si>
  <si>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</si>
  <si>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</si>
  <si>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</si>
  <si>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</si>
  <si>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</si>
  <si>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</si>
  <si>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</si>
  <si>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</si>
  <si>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</si>
  <si>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</si>
  <si>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</si>
  <si>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</si>
  <si>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</si>
  <si>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</si>
  <si>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</si>
  <si>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</si>
  <si>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</si>
  <si>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</si>
  <si>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</si>
  <si>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</si>
  <si>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</si>
  <si>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</si>
  <si>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</si>
  <si>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</si>
  <si>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</si>
  <si>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</si>
  <si>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</si>
  <si>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</si>
  <si>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</si>
  <si>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</si>
  <si>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</si>
  <si>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</si>
  <si>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</si>
  <si>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</si>
  <si>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</si>
  <si>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</si>
  <si>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</si>
  <si>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</si>
  <si>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</si>
  <si>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</si>
  <si>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</si>
  <si>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</si>
  <si>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</si>
  <si>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</si>
  <si>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</si>
  <si>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</si>
  <si>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</si>
  <si>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</si>
  <si>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</si>
  <si>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</si>
  <si>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</si>
  <si>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</si>
  <si>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</si>
  <si>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</si>
  <si>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</si>
  <si>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</si>
  <si>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</si>
  <si>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</si>
  <si>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</si>
  <si>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</si>
  <si>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</si>
  <si>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</si>
  <si>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</si>
  <si>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</si>
  <si>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</si>
  <si>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</si>
  <si>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</si>
  <si>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</si>
  <si>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</si>
  <si>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</si>
  <si>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</si>
  <si>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</si>
  <si>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</si>
  <si>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</si>
  <si>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</si>
  <si>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</si>
  <si>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</si>
  <si>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</si>
  <si>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</si>
  <si>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</si>
  <si>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</si>
  <si>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</si>
  <si>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</si>
  <si>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</si>
  <si>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</si>
  <si>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</si>
  <si>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</si>
  <si>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</si>
  <si>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</si>
  <si>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</si>
  <si>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</si>
  <si>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</si>
  <si>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</si>
  <si>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</si>
  <si>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</si>
  <si>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</si>
  <si>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</si>
  <si>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</si>
  <si>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</si>
  <si>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</si>
  <si>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</si>
  <si>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</si>
  <si>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</si>
  <si>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</si>
  <si>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</si>
  <si>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</si>
  <si>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</si>
  <si>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</si>
  <si>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</si>
  <si>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</si>
  <si>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</si>
  <si>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</si>
  <si>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</si>
  <si>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</si>
  <si>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</si>
  <si>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</si>
  <si>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</si>
  <si>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</si>
  <si>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</si>
  <si>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</si>
  <si>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</si>
  <si>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</si>
  <si>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</si>
  <si>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</si>
  <si>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</si>
  <si>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</si>
  <si>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</si>
  <si>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</si>
  <si>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</si>
  <si>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</si>
  <si>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</si>
  <si>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</si>
  <si>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</si>
  <si>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</si>
  <si>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</si>
  <si>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</si>
  <si>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</si>
  <si>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</si>
  <si>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</si>
  <si>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</si>
  <si>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</si>
  <si>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CN_11_11_REC140</t>
  </si>
  <si>
    <t>Los hidrocarburos</t>
  </si>
  <si>
    <t>Lyz Marcela Bernal Gómez</t>
  </si>
  <si>
    <t>Ver descripción y observaciones</t>
  </si>
  <si>
    <t>Ilustración</t>
  </si>
  <si>
    <t>se solicita por favor una plantilla blanca para disponer el título del recurso</t>
  </si>
  <si>
    <t>Realizar ilustración como imagen guía.  Por favor dejar la mitad en blanco para poder incluir texto lado izquierdo</t>
  </si>
  <si>
    <t>Incluir letras y subtítulo como se deja en la imagen guía.Por favor dejar la mitad en blanco para poder incluir texto lado izquierdo</t>
  </si>
  <si>
    <t>Fotografía</t>
  </si>
  <si>
    <t>Por favor dejar la mitad en blanco para poder incluir texto lado izquierdo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</si>
</sst>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426509</xdr:colOff>
      <xdr:row>10</xdr:row>
      <xdr:rowOff>63501</xdr:rowOff>
    </xdr:from>
    <xdr:to>
      <xdr:col>9</xdr:col>
      <xdr:colOff>2274886</xdr:colOff>
      <xdr:row>10</xdr:row>
      <xdr:rowOff>1204913</xdr:rowOff>
    </xdr:to>
    <xdr:pic>
      <xdr:nvPicPr>
        <xdr:cNvPr id="2" name="Imagen 1"/>
        <xdr:cNvPicPr>
          <a:picLocks noChangeAspect="1"/>
        </xdr:cNvPicPr>
      </xdr:nvPicPr>
      <xdr:blipFill>
        <a:blip xmlns:r="http://schemas.openxmlformats.org/officeDocument/2006/relationships" r:embed="rId1"/>
        <a:stretch>
          <a:fillRect/>
        </a:stretch>
      </xdr:blipFill>
      <xdr:spPr>
        <a:xfrm>
          <a:off x="14142509" y="2698751"/>
          <a:ext cx="1848377" cy="1141412"/>
        </a:xfrm>
        <a:prstGeom prst="rect">
          <a:avLst/>
        </a:prstGeom>
      </xdr:spPr>
    </xdr:pic>
    <xdr:clientData/>
  </xdr:twoCellAnchor>
  <xdr:twoCellAnchor editAs="oneCell">
    <xdr:from>
      <xdr:col>9</xdr:col>
      <xdr:colOff>372535</xdr:colOff>
      <xdr:row>11</xdr:row>
      <xdr:rowOff>105833</xdr:rowOff>
    </xdr:from>
    <xdr:to>
      <xdr:col>9</xdr:col>
      <xdr:colOff>2028723</xdr:colOff>
      <xdr:row>11</xdr:row>
      <xdr:rowOff>2079407</xdr:rowOff>
    </xdr:to>
    <xdr:pic>
      <xdr:nvPicPr>
        <xdr:cNvPr id="3" name="Imagen 2"/>
        <xdr:cNvPicPr>
          <a:picLocks noChangeAspect="1"/>
        </xdr:cNvPicPr>
      </xdr:nvPicPr>
      <xdr:blipFill rotWithShape="1">
        <a:blip xmlns:r="http://schemas.openxmlformats.org/officeDocument/2006/relationships" r:embed="rId2"/>
        <a:srcRect l="58875" t="22843" r="17171" b="17474"/>
        <a:stretch/>
      </xdr:blipFill>
      <xdr:spPr>
        <a:xfrm>
          <a:off x="14077952" y="4265083"/>
          <a:ext cx="1656188" cy="1973574"/>
        </a:xfrm>
        <a:prstGeom prst="rect">
          <a:avLst/>
        </a:prstGeom>
      </xdr:spPr>
    </xdr:pic>
    <xdr:clientData/>
  </xdr:twoCellAnchor>
  <xdr:twoCellAnchor editAs="oneCell">
    <xdr:from>
      <xdr:col>9</xdr:col>
      <xdr:colOff>105834</xdr:colOff>
      <xdr:row>12</xdr:row>
      <xdr:rowOff>254000</xdr:rowOff>
    </xdr:from>
    <xdr:to>
      <xdr:col>9</xdr:col>
      <xdr:colOff>2582333</xdr:colOff>
      <xdr:row>12</xdr:row>
      <xdr:rowOff>2752501</xdr:rowOff>
    </xdr:to>
    <xdr:pic>
      <xdr:nvPicPr>
        <xdr:cNvPr id="4" name="Imagen 3"/>
        <xdr:cNvPicPr>
          <a:picLocks noChangeAspect="1"/>
        </xdr:cNvPicPr>
      </xdr:nvPicPr>
      <xdr:blipFill rotWithShape="1">
        <a:blip xmlns:r="http://schemas.openxmlformats.org/officeDocument/2006/relationships" r:embed="rId3"/>
        <a:srcRect l="57787" t="30062" r="13508" b="35783"/>
        <a:stretch/>
      </xdr:blipFill>
      <xdr:spPr>
        <a:xfrm>
          <a:off x="13811251" y="6741583"/>
          <a:ext cx="2476499" cy="2498501"/>
        </a:xfrm>
        <a:prstGeom prst="rect">
          <a:avLst/>
        </a:prstGeom>
      </xdr:spPr>
    </xdr:pic>
    <xdr:clientData/>
  </xdr:twoCellAnchor>
  <xdr:twoCellAnchor editAs="oneCell">
    <xdr:from>
      <xdr:col>9</xdr:col>
      <xdr:colOff>177412</xdr:colOff>
      <xdr:row>13</xdr:row>
      <xdr:rowOff>201083</xdr:rowOff>
    </xdr:from>
    <xdr:to>
      <xdr:col>9</xdr:col>
      <xdr:colOff>3018872</xdr:colOff>
      <xdr:row>13</xdr:row>
      <xdr:rowOff>2478318</xdr:rowOff>
    </xdr:to>
    <xdr:pic>
      <xdr:nvPicPr>
        <xdr:cNvPr id="5" name="Imagen 4"/>
        <xdr:cNvPicPr>
          <a:picLocks noChangeAspect="1"/>
        </xdr:cNvPicPr>
      </xdr:nvPicPr>
      <xdr:blipFill rotWithShape="1">
        <a:blip xmlns:r="http://schemas.openxmlformats.org/officeDocument/2006/relationships" r:embed="rId4"/>
        <a:srcRect l="29081" t="9640" r="15587" b="11487"/>
        <a:stretch/>
      </xdr:blipFill>
      <xdr:spPr>
        <a:xfrm>
          <a:off x="13882829" y="9503833"/>
          <a:ext cx="2841460" cy="2277235"/>
        </a:xfrm>
        <a:prstGeom prst="rect">
          <a:avLst/>
        </a:prstGeom>
      </xdr:spPr>
    </xdr:pic>
    <xdr:clientData/>
  </xdr:twoCellAnchor>
  <xdr:twoCellAnchor editAs="oneCell">
    <xdr:from>
      <xdr:col>9</xdr:col>
      <xdr:colOff>674907</xdr:colOff>
      <xdr:row>14</xdr:row>
      <xdr:rowOff>21166</xdr:rowOff>
    </xdr:from>
    <xdr:to>
      <xdr:col>9</xdr:col>
      <xdr:colOff>2402672</xdr:colOff>
      <xdr:row>14</xdr:row>
      <xdr:rowOff>1560797</xdr:rowOff>
    </xdr:to>
    <xdr:pic>
      <xdr:nvPicPr>
        <xdr:cNvPr id="6" name="Picture 2" descr="http://thumb1.shutterstock.com/display_pic_with_logo/1209500/275211788/stock-photo-metal-cutting-with-acetylene-torch-focus-on-torch-275211788.jp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4380324" y="11853333"/>
          <a:ext cx="1727765" cy="15396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696735</xdr:colOff>
      <xdr:row>14</xdr:row>
      <xdr:rowOff>1619250</xdr:rowOff>
    </xdr:from>
    <xdr:to>
      <xdr:col>9</xdr:col>
      <xdr:colOff>2645833</xdr:colOff>
      <xdr:row>15</xdr:row>
      <xdr:rowOff>1255185</xdr:rowOff>
    </xdr:to>
    <xdr:pic>
      <xdr:nvPicPr>
        <xdr:cNvPr id="7" name="Picture 6" descr="http://thumb1.shutterstock.com/display_pic_with_logo/1209500/313598324/stock-photo-worker-with-protective-mask-welding-metal-313598324.jpg"/>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4402152" y="13451417"/>
          <a:ext cx="1949098" cy="14033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1" zoomScale="90" zoomScaleNormal="90" zoomScalePageLayoutView="140" workbookViewId="0">
      <pane ySplit="9" topLeftCell="A16" activePane="bottomLeft" state="frozen"/>
      <selection pane="bottomLeft" activeCell="J16" sqref="J16"/>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43.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Diaporama F1</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184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Diaporama F1</v>
      </c>
      <c r="F9" s="57" t="s">
        <v>61</v>
      </c>
      <c r="G9" s="57" t="s">
        <v>59</v>
      </c>
      <c r="H9" s="57" t="s">
        <v>60</v>
      </c>
      <c r="I9" s="57" t="s">
        <v>114</v>
      </c>
      <c r="J9" s="18" t="s">
        <v>6</v>
      </c>
      <c r="K9" s="19" t="s">
        <v>7</v>
      </c>
      <c r="O9" s="2" t="str">
        <f>'Definición técnica de imagenes'!A11</f>
        <v>M10B</v>
      </c>
    </row>
    <row r="10" spans="1:16" s="11" customFormat="1" ht="40.5" x14ac:dyDescent="0.25">
      <c r="A10" s="12" t="str">
        <f>IF(OR(B10&lt;&gt;"",J10&lt;&gt;""),"IMG01","")</f>
        <v>IMG01</v>
      </c>
      <c r="B10" s="62" t="s">
        <v>190</v>
      </c>
      <c r="C10" s="20" t="str">
        <f t="shared" ref="C10:C41" si="0">IF(OR(B10&lt;&gt;"",J10&lt;&gt;""),IF($G$4="Recurso",CONCATENATE($G$4," ",$G$5),$G$4),"")</f>
        <v>Recurso Diaporama F1</v>
      </c>
      <c r="D10" s="63" t="s">
        <v>191</v>
      </c>
      <c r="E10" s="63" t="s">
        <v>155</v>
      </c>
      <c r="F10" s="13" t="str">
        <f t="shared" ref="F10" ca="1" si="1">IF(OR(B10&lt;&gt;"",J10&lt;&gt;""),CONCATENATE($C$7,"_",$A10,IF($G$4="Cuaderno de Estudio","_small",CONCATENATE(IF(I10="","","n"),IF(LEFT($G$5,1)="F",".jpg",".png")))),"")</f>
        <v>CN_11_11_REC140_IMG01.png</v>
      </c>
      <c r="G10" s="13" t="str">
        <f ca="1">IF($F10&lt;&gt;"",IF($G$4="Recurso",VLOOKUP($E10,OFFSET('Definición técnica de imagenes'!$A$1,MATCH($G$5,'Definición técnica de imagenes'!$A$1:$A$104,0)-1,1,COUNTIF('Definición técnica de imagenes'!$A$3:$A$102,$G$5),5),5,FALSE),'Definición técnica de imagenes'!$F$16),"")</f>
        <v>950 x 608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192</v>
      </c>
      <c r="O10" s="2" t="str">
        <f>'Definición técnica de imagenes'!A12</f>
        <v>M12D</v>
      </c>
    </row>
    <row r="11" spans="1:16" s="11" customFormat="1" ht="117.75" customHeight="1" x14ac:dyDescent="0.25">
      <c r="A11" s="12" t="str">
        <f t="shared" ref="A11:A18" si="3">IF(OR(B11&lt;&gt;"",J11&lt;&gt;""),CONCATENATE(LEFT(A10,3),IF(MID(A10,4,2)+1&lt;10,CONCATENATE("0",MID(A10,4,2)+1))),"")</f>
        <v>IMG02</v>
      </c>
      <c r="B11" s="62">
        <v>134618861</v>
      </c>
      <c r="C11" s="20" t="str">
        <f t="shared" si="0"/>
        <v>Recurso Diaporama F1</v>
      </c>
      <c r="D11" s="63" t="s">
        <v>191</v>
      </c>
      <c r="E11" s="63" t="s">
        <v>155</v>
      </c>
      <c r="F11" s="13" t="str">
        <f t="shared" ref="F11:F74" ca="1" si="4">IF(OR(B11&lt;&gt;"",J11&lt;&gt;""),CONCATENATE($C$7,"_",$A11,IF($G$4="Cuaderno de Estudio","_small",CONCATENATE(IF(I11="","","n"),IF(LEFT($G$5,1)="F",".jpg",".png")))),"")</f>
        <v>CN_11_11_REC140_IMG02.png</v>
      </c>
      <c r="G11" s="13" t="str">
        <f ca="1">IF($F11&lt;&gt;"",IF($G$4="Recurso",VLOOKUP($E11,OFFSET('Definición técnica de imagenes'!$A$1,MATCH($G$5,'Definición técnica de imagenes'!$A$1:$A$104,0)-1,1,COUNTIF('Definición técnica de imagenes'!$A$3:$A$102,$G$5),5),5,FALSE),'Definición técnica de imagenes'!$F$16),"")</f>
        <v>950 x 608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t="s">
        <v>194</v>
      </c>
      <c r="O11" s="2" t="str">
        <f>'Definición técnica de imagenes'!A13</f>
        <v>M101</v>
      </c>
    </row>
    <row r="12" spans="1:16" s="11" customFormat="1" ht="183" customHeight="1" x14ac:dyDescent="0.25">
      <c r="A12" s="12" t="str">
        <f t="shared" si="3"/>
        <v>IMG03</v>
      </c>
      <c r="B12" s="62" t="s">
        <v>190</v>
      </c>
      <c r="C12" s="20" t="str">
        <f t="shared" si="0"/>
        <v>Recurso Diaporama F1</v>
      </c>
      <c r="D12" s="63" t="s">
        <v>191</v>
      </c>
      <c r="E12" s="63" t="s">
        <v>155</v>
      </c>
      <c r="F12" s="13" t="str">
        <f t="shared" ca="1" si="4"/>
        <v>CN_11_11_REC140_IMG03.png</v>
      </c>
      <c r="G12" s="13" t="str">
        <f ca="1">IF($F12&lt;&gt;"",IF($G$4="Recurso",VLOOKUP($E12,OFFSET('Definición técnica de imagenes'!$A$1,MATCH($G$5,'Definición técnica de imagenes'!$A$1:$A$104,0)-1,1,COUNTIF('Definición técnica de imagenes'!$A$3:$A$102,$G$5),5),5,FALSE),'Definición técnica de imagenes'!$F$16),"")</f>
        <v>950 x 608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t="s">
        <v>193</v>
      </c>
      <c r="O12" s="2" t="str">
        <f>'Definición técnica de imagenes'!A18</f>
        <v>Diaporama F1</v>
      </c>
    </row>
    <row r="13" spans="1:16" s="11" customFormat="1" ht="222" customHeight="1" x14ac:dyDescent="0.25">
      <c r="A13" s="12" t="str">
        <f t="shared" si="3"/>
        <v>IMG04</v>
      </c>
      <c r="B13" s="62" t="s">
        <v>190</v>
      </c>
      <c r="C13" s="20" t="str">
        <f t="shared" si="0"/>
        <v>Recurso Diaporama F1</v>
      </c>
      <c r="D13" s="63" t="s">
        <v>191</v>
      </c>
      <c r="E13" s="63" t="s">
        <v>155</v>
      </c>
      <c r="F13" s="13" t="str">
        <f t="shared" ca="1" si="4"/>
        <v>CN_11_11_REC140_IMG04.png</v>
      </c>
      <c r="G13" s="13" t="str">
        <f ca="1">IF($F13&lt;&gt;"",IF($G$4="Recurso",VLOOKUP($E13,OFFSET('Definición técnica de imagenes'!$A$1,MATCH($G$5,'Definición técnica de imagenes'!$A$1:$A$104,0)-1,1,COUNTIF('Definición técnica de imagenes'!$A$3:$A$102,$G$5),5),5,FALSE),'Definición técnica de imagenes'!$F$16),"")</f>
        <v>950 x 608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t="s">
        <v>193</v>
      </c>
      <c r="O13" s="2" t="str">
        <f>'Definición técnica de imagenes'!A19</f>
        <v>F4</v>
      </c>
    </row>
    <row r="14" spans="1:16" s="11" customFormat="1" ht="199.5" customHeight="1" x14ac:dyDescent="0.25">
      <c r="A14" s="12" t="str">
        <f t="shared" si="3"/>
        <v>IMG05</v>
      </c>
      <c r="B14" s="62" t="s">
        <v>190</v>
      </c>
      <c r="C14" s="20" t="str">
        <f t="shared" si="0"/>
        <v>Recurso Diaporama F1</v>
      </c>
      <c r="D14" s="63" t="s">
        <v>191</v>
      </c>
      <c r="E14" s="63" t="s">
        <v>155</v>
      </c>
      <c r="F14" s="13" t="str">
        <f t="shared" ca="1" si="4"/>
        <v>CN_11_11_REC140_IMG05.png</v>
      </c>
      <c r="G14" s="13" t="str">
        <f ca="1">IF($F14&lt;&gt;"",IF($G$4="Recurso",VLOOKUP($E14,OFFSET('Definición técnica de imagenes'!$A$1,MATCH($G$5,'Definición técnica de imagenes'!$A$1:$A$104,0)-1,1,COUNTIF('Definición técnica de imagenes'!$A$3:$A$102,$G$5),5),5,FALSE),'Definición técnica de imagenes'!$F$16),"")</f>
        <v>950 x 608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t="s">
        <v>193</v>
      </c>
      <c r="O14" s="2" t="str">
        <f>'Definición técnica de imagenes'!A22</f>
        <v>F6</v>
      </c>
    </row>
    <row r="15" spans="1:16" s="11" customFormat="1" ht="138.75" customHeight="1" x14ac:dyDescent="0.25">
      <c r="A15" s="12" t="str">
        <f t="shared" si="3"/>
        <v>IMG06</v>
      </c>
      <c r="B15" s="62">
        <v>275211788</v>
      </c>
      <c r="C15" s="20" t="str">
        <f t="shared" si="0"/>
        <v>Recurso Diaporama F1</v>
      </c>
      <c r="D15" s="63" t="s">
        <v>195</v>
      </c>
      <c r="E15" s="63" t="s">
        <v>155</v>
      </c>
      <c r="F15" s="13" t="str">
        <f t="shared" ca="1" si="4"/>
        <v>CN_11_11_REC140_IMG06.png</v>
      </c>
      <c r="G15" s="13" t="str">
        <f ca="1">IF($F15&lt;&gt;"",IF($G$4="Recurso",VLOOKUP($E15,OFFSET('Definición técnica de imagenes'!$A$1,MATCH($G$5,'Definición técnica de imagenes'!$A$1:$A$104,0)-1,1,COUNTIF('Definición técnica de imagenes'!$A$3:$A$102,$G$5),5),5,FALSE),'Definición técnica de imagenes'!$F$16),"")</f>
        <v>950 x 608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t="s">
        <v>196</v>
      </c>
      <c r="O15" s="2" t="str">
        <f>'Definición técnica de imagenes'!A24</f>
        <v>F6B</v>
      </c>
    </row>
    <row r="16" spans="1:16" s="11" customFormat="1" ht="129.75" customHeight="1" x14ac:dyDescent="0.25">
      <c r="A16" s="12" t="str">
        <f t="shared" si="3"/>
        <v>IMG07</v>
      </c>
      <c r="B16" s="62">
        <v>313598324</v>
      </c>
      <c r="C16" s="20" t="str">
        <f t="shared" si="0"/>
        <v>Recurso Diaporama F1</v>
      </c>
      <c r="D16" s="63" t="s">
        <v>195</v>
      </c>
      <c r="E16" s="63" t="s">
        <v>155</v>
      </c>
      <c r="F16" s="13" t="str">
        <f t="shared" ca="1" si="4"/>
        <v>CN_11_11_REC140_IMG07.png</v>
      </c>
      <c r="G16" s="13" t="str">
        <f ca="1">IF($F16&lt;&gt;"",IF($G$4="Recurso",VLOOKUP($E16,OFFSET('Definición técnica de imagenes'!$A$1,MATCH($G$5,'Definición técnica de imagenes'!$A$1:$A$104,0)-1,1,COUNTIF('Definición técnica de imagenes'!$A$3:$A$102,$G$5),5),5,FALSE),'Definición técnica de imagenes'!$F$16),"")</f>
        <v>950 x 608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6" t="s">
        <v>196</v>
      </c>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2016-01-20T01:53:56Z</dcterms:modified>
</cp:coreProperties>
</file>