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LyzMarcela\Desktop\REC11_11\"/>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0490" windowHeight="77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F19" i="1"/>
  <c r="G19" i="1" s="1"/>
  <c r="H19" i="1"/>
  <c r="F18" i="1"/>
  <c r="G18" i="1" s="1"/>
  <c r="H18" i="1"/>
  <c r="F17" i="1"/>
  <c r="G17" i="1" s="1"/>
  <c r="H17" i="1"/>
  <c r="F16" i="1"/>
  <c r="G16" i="1" s="1"/>
  <c r="H16" i="1"/>
  <c r="H15" i="1"/>
  <c r="H14" i="1"/>
  <c r="H13" i="1"/>
  <c r="F12" i="1"/>
  <c r="G12" i="1" s="1"/>
  <c r="H12" i="1"/>
  <c r="H11"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I10" i="1"/>
  <c r="C10" i="1"/>
  <c r="A10" i="1"/>
  <c r="M8" i="1"/>
  <c r="M7" i="1"/>
  <c r="M6" i="1"/>
  <c r="M5" i="1"/>
  <c r="F5" i="1"/>
  <c r="M4" i="1"/>
  <c r="M3" i="1"/>
  <c r="M2" i="1"/>
  <c r="M1" i="1"/>
  <c r="E9" i="1" s="1"/>
  <c r="F11" i="1" l="1"/>
  <c r="G11" i="1" s="1"/>
  <c r="H10" i="1"/>
  <c r="A13" i="1"/>
  <c r="F13" i="1" s="1"/>
  <c r="G13" i="1" s="1"/>
  <c r="F10" i="1"/>
  <c r="G10" i="1" s="1"/>
  <c r="A14" i="1" l="1"/>
  <c r="F14" i="1" s="1"/>
  <c r="G14" i="1" s="1"/>
  <c r="A15" i="1" l="1"/>
  <c r="F15" i="1" s="1"/>
  <c r="G15" i="1" s="1"/>
  <c r="A16" i="1" l="1"/>
  <c r="A17" i="1" l="1"/>
  <c r="A18" i="1" l="1"/>
  <c r="A19" i="1" l="1"/>
  <c r="A20" i="1" l="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<sst xmlns="http://schemas.openxmlformats.org/spreadsheetml/2006/main" count="388" uniqueCount="197">
  <si>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</si>
  <si>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</si>
  <si>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</si>
  <si>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</si>
  <si>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</si>
  <si>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</si>
  <si>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</si>
  <si>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</si>
  <si>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</si>
  <si>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</si>
  <si>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</si>
  <si>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</si>
  <si>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</si>
  <si>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</si>
  <si>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</si>
  <si>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</si>
  <si>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</si>
  <si>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</si>
  <si>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</si>
  <si>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</si>
  <si>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</si>
  <si>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</si>
  <si>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</si>
  <si>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</si>
  <si>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</si>
  <si>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</si>
  <si>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</si>
  <si>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</si>
  <si>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</si>
  <si>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</si>
  <si>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</si>
  <si>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</si>
  <si>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</si>
  <si>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</si>
  <si>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</si>
  <si>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</si>
  <si>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</si>
  <si>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</si>
  <si>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</si>
  <si>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</si>
  <si>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</si>
  <si>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</si>
  <si>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</si>
  <si>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</si>
  <si>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</si>
  <si>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</si>
  <si>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</si>
  <si>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</si>
  <si>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</si>
  <si>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</si>
  <si>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</si>
  <si>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</si>
  <si>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</si>
  <si>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</si>
  <si>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</si>
  <si>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</si>
  <si>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</si>
  <si>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</si>
  <si>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</si>
  <si>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</si>
  <si>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</si>
  <si>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</si>
  <si>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</si>
  <si>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</si>
  <si>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</si>
  <si>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</si>
  <si>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</si>
  <si>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</si>
  <si>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</si>
  <si>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</si>
  <si>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</si>
  <si>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</si>
  <si>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</si>
  <si>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</si>
  <si>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</si>
  <si>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</si>
  <si>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</si>
  <si>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</si>
  <si>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</si>
  <si>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</si>
  <si>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</si>
  <si>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</si>
  <si>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</si>
  <si>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</si>
  <si>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</si>
  <si>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</si>
  <si>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</si>
  <si>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</si>
  <si>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</si>
  <si>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</si>
  <si>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</si>
  <si>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</si>
  <si>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</si>
  <si>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</si>
  <si>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</si>
  <si>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</si>
  <si>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</si>
  <si>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</si>
  <si>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</si>
  <si>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</si>
  <si>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</si>
  <si>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</si>
  <si>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</si>
  <si>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</si>
  <si>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</si>
  <si>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</si>
  <si>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</si>
  <si>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</si>
  <si>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</si>
  <si>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</si>
  <si>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</si>
  <si>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</si>
  <si>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</si>
  <si>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</si>
  <si>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</si>
  <si>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</si>
  <si>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</si>
  <si>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</si>
  <si>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</si>
  <si>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</si>
  <si>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</si>
  <si>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</si>
  <si>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</si>
  <si>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</si>
  <si>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</si>
  <si>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</si>
  <si>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</si>
  <si>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</si>
  <si>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</si>
  <si>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</si>
  <si>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</si>
  <si>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</si>
  <si>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</si>
  <si>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</si>
  <si>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</si>
  <si>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</si>
  <si>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</si>
  <si>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</si>
  <si>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</si>
  <si>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</si>
  <si>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</si>
  <si>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</si>
  <si>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</si>
  <si>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</si>
  <si>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</si>
  <si>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</si>
  <si>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</si>
  <si>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</si>
  <si>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</si>
  <si>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</si>
  <si>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</si>
  <si>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</si>
  <si>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</si>
  <si>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</si>
  <si>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</si>
  <si>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</si>
  <si>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</si>
  <si>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</si>
  <si>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</si>
  <si>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</si>
  <si>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</si>
  <si>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</si>
  <si>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</si>
  <si>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</si>
  <si>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</si>
  <si>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</si>
  <si>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</si>
  <si>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</si>
  <si>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</si>
  <si>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</si>
  <si>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</si>
  <si>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</si>
  <si>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</si>
  <si>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</si>
  <si>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</si>
  <si>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</si>
  <si>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</si>
  <si>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</si>
  <si>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</si>
  <si>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</si>
  <si>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</si>
  <si>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</si>
  <si>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</si>
  <si>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</si>
  <si>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</si>
  <si>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</si>
  <si>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</si>
  <si>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CN_11_11_REC150</t>
  </si>
  <si>
    <t xml:space="preserve">Los hidrocarburos </t>
  </si>
  <si>
    <t>Lyz Marcela Bernal Gómez</t>
  </si>
  <si>
    <t>Ver descripción y observaciones</t>
  </si>
  <si>
    <t>Ilustración</t>
  </si>
  <si>
    <t>Ilustración que se encuentra en GiTHub CN_11_11_REC_150_IMG01</t>
  </si>
  <si>
    <t>Ilustración que se encuentra en GiTHub CN_11_11_REC_150_IMG02</t>
  </si>
  <si>
    <t>Ilustración que se encuentra en GiTHub CN_11_11_REC_150_IMG03</t>
  </si>
  <si>
    <t>Ilustración que se encuentra en GiTHub CN_11_11_REC_150_IMG04</t>
  </si>
  <si>
    <t>Realizar igual que la imagen guía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</si>
</sst>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9</xdr:col>
      <xdr:colOff>563563</xdr:colOff>
      <xdr:row>9</xdr:row>
      <xdr:rowOff>324693</xdr:rowOff>
    </xdr:from>
    <xdr:to>
      <xdr:col>9</xdr:col>
      <xdr:colOff>2233431</xdr:colOff>
      <xdr:row>9</xdr:row>
      <xdr:rowOff>1142817</xdr:rowOff>
    </xdr:to>
    <xdr:pic>
      <xdr:nvPicPr>
        <xdr:cNvPr id="2" name="Imagen 1"/>
        <xdr:cNvPicPr>
          <a:picLocks noChangeAspect="1"/>
        </xdr:cNvPicPr>
      </xdr:nvPicPr>
      <xdr:blipFill rotWithShape="1">
        <a:blip xmlns:r="http://schemas.openxmlformats.org/officeDocument/2006/relationships" r:embed="rId1"/>
        <a:srcRect l="42147" t="41329" r="43104" b="45819"/>
        <a:stretch/>
      </xdr:blipFill>
      <xdr:spPr>
        <a:xfrm>
          <a:off x="14279563" y="2444006"/>
          <a:ext cx="1669868" cy="818124"/>
        </a:xfrm>
        <a:prstGeom prst="rect">
          <a:avLst/>
        </a:prstGeom>
      </xdr:spPr>
    </xdr:pic>
    <xdr:clientData/>
  </xdr:twoCellAnchor>
  <xdr:twoCellAnchor editAs="oneCell">
    <xdr:from>
      <xdr:col>9</xdr:col>
      <xdr:colOff>563563</xdr:colOff>
      <xdr:row>10</xdr:row>
      <xdr:rowOff>67093</xdr:rowOff>
    </xdr:from>
    <xdr:to>
      <xdr:col>9</xdr:col>
      <xdr:colOff>2022185</xdr:colOff>
      <xdr:row>10</xdr:row>
      <xdr:rowOff>865208</xdr:rowOff>
    </xdr:to>
    <xdr:pic>
      <xdr:nvPicPr>
        <xdr:cNvPr id="3" name="Imagen 2"/>
        <xdr:cNvPicPr>
          <a:picLocks noChangeAspect="1"/>
        </xdr:cNvPicPr>
      </xdr:nvPicPr>
      <xdr:blipFill rotWithShape="1">
        <a:blip xmlns:r="http://schemas.openxmlformats.org/officeDocument/2006/relationships" r:embed="rId2"/>
        <a:srcRect l="45117" t="44146" r="44391" b="45643"/>
        <a:stretch/>
      </xdr:blipFill>
      <xdr:spPr>
        <a:xfrm>
          <a:off x="14279563" y="3702468"/>
          <a:ext cx="1458622" cy="798115"/>
        </a:xfrm>
        <a:prstGeom prst="rect">
          <a:avLst/>
        </a:prstGeom>
      </xdr:spPr>
    </xdr:pic>
    <xdr:clientData/>
  </xdr:twoCellAnchor>
  <xdr:twoCellAnchor editAs="oneCell">
    <xdr:from>
      <xdr:col>9</xdr:col>
      <xdr:colOff>142875</xdr:colOff>
      <xdr:row>11</xdr:row>
      <xdr:rowOff>153660</xdr:rowOff>
    </xdr:from>
    <xdr:to>
      <xdr:col>9</xdr:col>
      <xdr:colOff>2412822</xdr:colOff>
      <xdr:row>11</xdr:row>
      <xdr:rowOff>1045984</xdr:rowOff>
    </xdr:to>
    <xdr:pic>
      <xdr:nvPicPr>
        <xdr:cNvPr id="4" name="Imagen 3"/>
        <xdr:cNvPicPr>
          <a:picLocks noChangeAspect="1"/>
        </xdr:cNvPicPr>
      </xdr:nvPicPr>
      <xdr:blipFill rotWithShape="1">
        <a:blip xmlns:r="http://schemas.openxmlformats.org/officeDocument/2006/relationships" r:embed="rId3"/>
        <a:srcRect l="42939" t="45907" r="42708" b="44058"/>
        <a:stretch/>
      </xdr:blipFill>
      <xdr:spPr>
        <a:xfrm>
          <a:off x="13858875" y="4884410"/>
          <a:ext cx="2269947" cy="892324"/>
        </a:xfrm>
        <a:prstGeom prst="rect">
          <a:avLst/>
        </a:prstGeom>
      </xdr:spPr>
    </xdr:pic>
    <xdr:clientData/>
  </xdr:twoCellAnchor>
  <xdr:twoCellAnchor editAs="oneCell">
    <xdr:from>
      <xdr:col>9</xdr:col>
      <xdr:colOff>460376</xdr:colOff>
      <xdr:row>12</xdr:row>
      <xdr:rowOff>163135</xdr:rowOff>
    </xdr:from>
    <xdr:to>
      <xdr:col>9</xdr:col>
      <xdr:colOff>2627313</xdr:colOff>
      <xdr:row>12</xdr:row>
      <xdr:rowOff>1218977</xdr:rowOff>
    </xdr:to>
    <xdr:pic>
      <xdr:nvPicPr>
        <xdr:cNvPr id="5" name="Imagen 4"/>
        <xdr:cNvPicPr>
          <a:picLocks noChangeAspect="1"/>
        </xdr:cNvPicPr>
      </xdr:nvPicPr>
      <xdr:blipFill rotWithShape="1">
        <a:blip xmlns:r="http://schemas.openxmlformats.org/officeDocument/2006/relationships" r:embed="rId4"/>
        <a:srcRect l="43533" t="44850" r="43203" b="46523"/>
        <a:stretch/>
      </xdr:blipFill>
      <xdr:spPr>
        <a:xfrm>
          <a:off x="14176376" y="6005135"/>
          <a:ext cx="2166937" cy="1055842"/>
        </a:xfrm>
        <a:prstGeom prst="rect">
          <a:avLst/>
        </a:prstGeom>
      </xdr:spPr>
    </xdr:pic>
    <xdr:clientData/>
  </xdr:twoCellAnchor>
  <xdr:twoCellAnchor editAs="oneCell">
    <xdr:from>
      <xdr:col>9</xdr:col>
      <xdr:colOff>206374</xdr:colOff>
      <xdr:row>13</xdr:row>
      <xdr:rowOff>236709</xdr:rowOff>
    </xdr:from>
    <xdr:to>
      <xdr:col>9</xdr:col>
      <xdr:colOff>2383621</xdr:colOff>
      <xdr:row>13</xdr:row>
      <xdr:rowOff>992187</xdr:rowOff>
    </xdr:to>
    <xdr:pic>
      <xdr:nvPicPr>
        <xdr:cNvPr id="6" name="Imagen 5"/>
        <xdr:cNvPicPr>
          <a:picLocks noChangeAspect="1"/>
        </xdr:cNvPicPr>
      </xdr:nvPicPr>
      <xdr:blipFill rotWithShape="1">
        <a:blip xmlns:r="http://schemas.openxmlformats.org/officeDocument/2006/relationships" r:embed="rId5"/>
        <a:srcRect l="29324" t="26494" r="28407" b="47419"/>
        <a:stretch/>
      </xdr:blipFill>
      <xdr:spPr>
        <a:xfrm>
          <a:off x="13922374" y="7547147"/>
          <a:ext cx="2177247" cy="755478"/>
        </a:xfrm>
        <a:prstGeom prst="rect">
          <a:avLst/>
        </a:prstGeom>
      </xdr:spPr>
    </xdr:pic>
    <xdr:clientData/>
  </xdr:twoCellAnchor>
  <xdr:twoCellAnchor editAs="oneCell">
    <xdr:from>
      <xdr:col>9</xdr:col>
      <xdr:colOff>521624</xdr:colOff>
      <xdr:row>14</xdr:row>
      <xdr:rowOff>103188</xdr:rowOff>
    </xdr:from>
    <xdr:to>
      <xdr:col>9</xdr:col>
      <xdr:colOff>2089563</xdr:colOff>
      <xdr:row>14</xdr:row>
      <xdr:rowOff>1034637</xdr:rowOff>
    </xdr:to>
    <xdr:pic>
      <xdr:nvPicPr>
        <xdr:cNvPr id="7" name="Imagen 6"/>
        <xdr:cNvPicPr>
          <a:picLocks noChangeAspect="1"/>
        </xdr:cNvPicPr>
      </xdr:nvPicPr>
      <xdr:blipFill rotWithShape="1">
        <a:blip xmlns:r="http://schemas.openxmlformats.org/officeDocument/2006/relationships" r:embed="rId6"/>
        <a:srcRect l="19302" t="37563" r="60124" b="40698"/>
        <a:stretch/>
      </xdr:blipFill>
      <xdr:spPr>
        <a:xfrm>
          <a:off x="14237624" y="8802688"/>
          <a:ext cx="1567939" cy="93144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G1" zoomScale="120" zoomScaleNormal="120" zoomScalePageLayoutView="140" workbookViewId="0">
      <pane ySplit="9" topLeftCell="A15" activePane="bottomLeft" state="frozen"/>
      <selection pane="bottomLeft" activeCell="K15" sqref="K15"/>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M5A</v>
      </c>
    </row>
    <row r="2" spans="1:16" ht="15.75" x14ac:dyDescent="0.25">
      <c r="A2" s="1"/>
      <c r="B2" s="3" t="s">
        <v>121</v>
      </c>
      <c r="C2" s="85" t="s">
        <v>22</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11</v>
      </c>
      <c r="D3" s="88"/>
      <c r="F3" s="80"/>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188</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189</v>
      </c>
      <c r="D5" s="90"/>
      <c r="E5" s="5"/>
      <c r="F5" s="37" t="str">
        <f>IF(G4="Recurso","Motor del recurso","")</f>
        <v>Motor del recurso</v>
      </c>
      <c r="G5" s="61" t="s">
        <v>57</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187</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M5A</v>
      </c>
      <c r="F9" s="57" t="s">
        <v>61</v>
      </c>
      <c r="G9" s="57" t="s">
        <v>59</v>
      </c>
      <c r="H9" s="57" t="s">
        <v>60</v>
      </c>
      <c r="I9" s="57" t="s">
        <v>114</v>
      </c>
      <c r="J9" s="18" t="s">
        <v>6</v>
      </c>
      <c r="K9" s="19" t="s">
        <v>7</v>
      </c>
      <c r="O9" s="2" t="str">
        <f>'Definición técnica de imagenes'!A11</f>
        <v>M10B</v>
      </c>
    </row>
    <row r="10" spans="1:16" s="11" customFormat="1" ht="119.25" customHeight="1" x14ac:dyDescent="0.25">
      <c r="A10" s="12" t="str">
        <f>IF(OR(B10&lt;&gt;"",J10&lt;&gt;""),"IMG01","")</f>
        <v>IMG01</v>
      </c>
      <c r="B10" s="62" t="s">
        <v>190</v>
      </c>
      <c r="C10" s="20" t="str">
        <f t="shared" ref="C10:C41" si="0">IF(OR(B10&lt;&gt;"",J10&lt;&gt;""),IF($G$4="Recurso",CONCATENATE($G$4," ",$G$5),$G$4),"")</f>
        <v>Recurso M5A</v>
      </c>
      <c r="D10" s="63" t="s">
        <v>191</v>
      </c>
      <c r="E10" s="63" t="s">
        <v>155</v>
      </c>
      <c r="F10" s="13" t="str">
        <f t="shared" ref="F10" ca="1" si="1">IF(OR(B10&lt;&gt;"",J10&lt;&gt;""),CONCATENATE($C$7,"_",$A10,IF($G$4="Cuaderno de Estudio","_small",CONCATENATE(IF(I10="","","n"),IF(LEFT($G$5,1)="F",".jpg",".png")))),"")</f>
        <v>CN_11_11_REC150_IMG01n.png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CN_11_11_REC150_IMG01a.png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c r="K10" s="64" t="s">
        <v>192</v>
      </c>
      <c r="O10" s="2" t="str">
        <f>'Definición técnica de imagenes'!A12</f>
        <v>M12D</v>
      </c>
    </row>
    <row r="11" spans="1:16" s="11" customFormat="1" ht="86.25" customHeight="1" x14ac:dyDescent="0.25">
      <c r="A11" s="12" t="str">
        <f t="shared" ref="A11:A18" si="3">IF(OR(B11&lt;&gt;"",J11&lt;&gt;""),CONCATENATE(LEFT(A10,3),IF(MID(A10,4,2)+1&lt;10,CONCATENATE("0",MID(A10,4,2)+1))),"")</f>
        <v>IMG02</v>
      </c>
      <c r="B11" s="62" t="s">
        <v>190</v>
      </c>
      <c r="C11" s="20" t="str">
        <f t="shared" si="0"/>
        <v>Recurso M5A</v>
      </c>
      <c r="D11" s="63" t="s">
        <v>191</v>
      </c>
      <c r="E11" s="63" t="s">
        <v>155</v>
      </c>
      <c r="F11" s="13" t="str">
        <f t="shared" ref="F11:F74" ca="1" si="4">IF(OR(B11&lt;&gt;"",J11&lt;&gt;""),CONCATENATE($C$7,"_",$A11,IF($G$4="Cuaderno de Estudio","_small",CONCATENATE(IF(I11="","","n"),IF(LEFT($G$5,1)="F",".jpg",".png")))),"")</f>
        <v>CN_11_11_REC150_IMG02n.png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CN_11_11_REC150_IMG02a.png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4"/>
      <c r="K11" s="64" t="s">
        <v>193</v>
      </c>
      <c r="O11" s="2" t="str">
        <f>'Definición técnica de imagenes'!A13</f>
        <v>M101</v>
      </c>
    </row>
    <row r="12" spans="1:16" s="11" customFormat="1" ht="87.75" customHeight="1" x14ac:dyDescent="0.25">
      <c r="A12" s="12" t="str">
        <f t="shared" si="3"/>
        <v>IMG03</v>
      </c>
      <c r="B12" s="62" t="s">
        <v>190</v>
      </c>
      <c r="C12" s="20" t="str">
        <f t="shared" si="0"/>
        <v>Recurso M5A</v>
      </c>
      <c r="D12" s="63" t="s">
        <v>191</v>
      </c>
      <c r="E12" s="63" t="s">
        <v>155</v>
      </c>
      <c r="F12" s="13" t="str">
        <f t="shared" ca="1" si="4"/>
        <v>CN_11_11_REC150_IMG03n.png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5"/>
        <v>CN_11_11_REC150_IMG03a.png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64"/>
      <c r="K12" s="64" t="s">
        <v>194</v>
      </c>
      <c r="O12" s="2" t="str">
        <f>'Definición técnica de imagenes'!A18</f>
        <v>Diaporama F1</v>
      </c>
    </row>
    <row r="13" spans="1:16" s="11" customFormat="1" ht="115.5" customHeight="1" x14ac:dyDescent="0.25">
      <c r="A13" s="12" t="str">
        <f t="shared" si="3"/>
        <v>IMG04</v>
      </c>
      <c r="B13" s="62" t="s">
        <v>190</v>
      </c>
      <c r="C13" s="20" t="str">
        <f t="shared" si="0"/>
        <v>Recurso M5A</v>
      </c>
      <c r="D13" s="63" t="s">
        <v>191</v>
      </c>
      <c r="E13" s="63" t="s">
        <v>155</v>
      </c>
      <c r="F13" s="13" t="str">
        <f t="shared" ca="1" si="4"/>
        <v>CN_11_11_REC150_IMG04n.png</v>
      </c>
      <c r="G13" s="13" t="str">
        <f ca="1">IF($F13&lt;&gt;"",IF($G$4="Recurso",VLOOKUP($E13,OFFSET('Definición técnica de imagenes'!$A$1,MATCH($G$5,'Definición técnica de imagenes'!$A$1:$A$104,0)-1,1,COUNTIF('Definición técnica de imagenes'!$A$3:$A$102,$G$5),5),5,FALSE),'Definición técnica de imagenes'!$F$16),"")</f>
        <v>286 x 286 px</v>
      </c>
      <c r="H13" s="13" t="str">
        <f t="shared" ca="1" si="5"/>
        <v>CN_11_11_REC150_IMG04a.png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500 x 500 px</v>
      </c>
      <c r="J13" s="64"/>
      <c r="K13" s="64" t="s">
        <v>195</v>
      </c>
      <c r="O13" s="2" t="str">
        <f>'Definición técnica de imagenes'!A19</f>
        <v>F4</v>
      </c>
    </row>
    <row r="14" spans="1:16" s="11" customFormat="1" ht="109.5" customHeight="1" x14ac:dyDescent="0.25">
      <c r="A14" s="12" t="str">
        <f t="shared" si="3"/>
        <v>IMG05</v>
      </c>
      <c r="B14" s="62" t="s">
        <v>190</v>
      </c>
      <c r="C14" s="20" t="str">
        <f t="shared" si="0"/>
        <v>Recurso M5A</v>
      </c>
      <c r="D14" s="63" t="s">
        <v>191</v>
      </c>
      <c r="E14" s="63" t="s">
        <v>155</v>
      </c>
      <c r="F14" s="13" t="str">
        <f t="shared" ca="1" si="4"/>
        <v>CN_11_11_REC150_IMG05n.png</v>
      </c>
      <c r="G14" s="13" t="str">
        <f ca="1">IF($F14&lt;&gt;"",IF($G$4="Recurso",VLOOKUP($E14,OFFSET('Definición técnica de imagenes'!$A$1,MATCH($G$5,'Definición técnica de imagenes'!$A$1:$A$104,0)-1,1,COUNTIF('Definición técnica de imagenes'!$A$3:$A$102,$G$5),5),5,FALSE),'Definición técnica de imagenes'!$F$16),"")</f>
        <v>286 x 286 px</v>
      </c>
      <c r="H14" s="13" t="str">
        <f t="shared" ca="1" si="5"/>
        <v>CN_11_11_REC150_IMG05a.png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500 x 500 px</v>
      </c>
      <c r="J14" s="64"/>
      <c r="K14" s="64" t="s">
        <v>196</v>
      </c>
      <c r="O14" s="2" t="str">
        <f>'Definición técnica de imagenes'!A22</f>
        <v>F6</v>
      </c>
    </row>
    <row r="15" spans="1:16" s="11" customFormat="1" ht="100.5" customHeight="1" x14ac:dyDescent="0.25">
      <c r="A15" s="12" t="str">
        <f t="shared" si="3"/>
        <v>IMG06</v>
      </c>
      <c r="B15" s="62" t="s">
        <v>190</v>
      </c>
      <c r="C15" s="20" t="str">
        <f t="shared" si="0"/>
        <v>Recurso M5A</v>
      </c>
      <c r="D15" s="63" t="s">
        <v>191</v>
      </c>
      <c r="E15" s="63" t="s">
        <v>155</v>
      </c>
      <c r="F15" s="13" t="str">
        <f t="shared" ca="1" si="4"/>
        <v>CN_11_11_REC150_IMG06n.png</v>
      </c>
      <c r="G15" s="13" t="str">
        <f ca="1">IF($F15&lt;&gt;"",IF($G$4="Recurso",VLOOKUP($E15,OFFSET('Definición técnica de imagenes'!$A$1,MATCH($G$5,'Definición técnica de imagenes'!$A$1:$A$104,0)-1,1,COUNTIF('Definición técnica de imagenes'!$A$3:$A$102,$G$5),5),5,FALSE),'Definición técnica de imagenes'!$F$16),"")</f>
        <v>286 x 286 px</v>
      </c>
      <c r="H15" s="13" t="str">
        <f t="shared" ca="1" si="5"/>
        <v>CN_11_11_REC150_IMG06a.png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500 x 500 px</v>
      </c>
      <c r="J15" s="66"/>
      <c r="K15" s="64" t="s">
        <v>196</v>
      </c>
      <c r="O15" s="2" t="str">
        <f>'Definición técnica de imagenes'!A24</f>
        <v>F6B</v>
      </c>
    </row>
    <row r="16" spans="1:16" s="11" customFormat="1" ht="14.25"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Lyz Marcela Bernal Gómez</cp:lastModifiedBy>
  <dcterms:created xsi:type="dcterms:W3CDTF">2014-07-01T23:43:25Z</dcterms:created>
  <dcterms:modified xsi:type="dcterms:W3CDTF">2016-01-29T17:28:37Z</dcterms:modified>
</cp:coreProperties>
</file>