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esktop\REC11_11\"/>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5345" windowHeight="46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H21" i="1"/>
  <c r="H20" i="1"/>
  <c r="H19" i="1"/>
  <c r="H18" i="1"/>
  <c r="H17" i="1"/>
  <c r="H16" i="1"/>
  <c r="H15" i="1"/>
  <c r="H14" i="1"/>
  <c r="H13" i="1"/>
  <c r="F12" i="1"/>
  <c r="G12" i="1" s="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F16" i="1" s="1"/>
  <c r="G16" i="1" s="1"/>
  <c r="A17" i="1" l="1"/>
  <c r="F17" i="1" s="1"/>
  <c r="G17" i="1" s="1"/>
  <c r="A18" i="1" l="1"/>
  <c r="F18" i="1" s="1"/>
  <c r="G18" i="1" s="1"/>
  <c r="A19" i="1" l="1"/>
  <c r="F19" i="1" s="1"/>
  <c r="G19" i="1" s="1"/>
  <c r="A20" i="1" l="1"/>
  <c r="F20" i="1" s="1"/>
  <c r="G20" i="1" s="1"/>
  <c r="A21" i="1" l="1"/>
  <c r="F21" i="1" s="1"/>
  <c r="G21" i="1" s="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<sst xmlns="http://schemas.openxmlformats.org/spreadsheetml/2006/main" count="411" uniqueCount="202">
  <si>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</si>
  <si>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</si>
  <si>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</si>
  <si>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</si>
  <si>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</si>
  <si>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</si>
  <si>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</si>
  <si>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</si>
  <si>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</si>
  <si>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</si>
  <si>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</si>
  <si>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</si>
  <si>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</si>
  <si>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</si>
  <si>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</si>
  <si>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</si>
  <si>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</si>
  <si>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</si>
  <si>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</si>
  <si>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</si>
  <si>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</si>
  <si>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</si>
  <si>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</si>
  <si>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</si>
  <si>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</si>
  <si>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</si>
  <si>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</si>
  <si>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</si>
  <si>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</si>
  <si>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</si>
  <si>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</si>
  <si>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</si>
  <si>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</si>
  <si>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</si>
  <si>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</si>
  <si>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</si>
  <si>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</si>
  <si>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</si>
  <si>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</si>
  <si>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</si>
  <si>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</si>
  <si>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</si>
  <si>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</si>
  <si>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</si>
  <si>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</si>
  <si>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</si>
  <si>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</si>
  <si>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</si>
  <si>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</si>
  <si>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</si>
  <si>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</si>
  <si>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</si>
  <si>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</si>
  <si>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</si>
  <si>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</si>
  <si>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</si>
  <si>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</si>
  <si>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</si>
  <si>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</si>
  <si>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</si>
  <si>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</si>
  <si>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</si>
  <si>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</si>
  <si>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</si>
  <si>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</si>
  <si>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</si>
  <si>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</si>
  <si>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</si>
  <si>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</si>
  <si>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</si>
  <si>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</si>
  <si>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</si>
  <si>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</si>
  <si>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</si>
  <si>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</si>
  <si>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</si>
  <si>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</si>
  <si>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</si>
  <si>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</si>
  <si>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</si>
  <si>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</si>
  <si>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</si>
  <si>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</si>
  <si>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</si>
  <si>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</si>
  <si>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</si>
  <si>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</si>
  <si>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</si>
  <si>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</si>
  <si>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</si>
  <si>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</si>
  <si>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</si>
  <si>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</si>
  <si>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</si>
  <si>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</si>
  <si>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</si>
  <si>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</si>
  <si>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</si>
  <si>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</si>
  <si>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</si>
  <si>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</si>
  <si>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</si>
  <si>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</si>
  <si>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</si>
  <si>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</si>
  <si>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</si>
  <si>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</si>
  <si>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</si>
  <si>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</si>
  <si>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</si>
  <si>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</si>
  <si>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</si>
  <si>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</si>
  <si>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</si>
  <si>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</si>
  <si>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</si>
  <si>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</si>
  <si>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</si>
  <si>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</si>
  <si>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</si>
  <si>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</si>
  <si>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</si>
  <si>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</si>
  <si>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</si>
  <si>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</si>
  <si>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</si>
  <si>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</si>
  <si>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</si>
  <si>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</si>
  <si>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</si>
  <si>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</si>
  <si>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</si>
  <si>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</si>
  <si>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</si>
  <si>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</si>
  <si>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</si>
  <si>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</si>
  <si>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</si>
  <si>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</si>
  <si>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</si>
  <si>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</si>
  <si>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</si>
  <si>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</si>
  <si>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</si>
  <si>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</si>
  <si>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</si>
  <si>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</si>
  <si>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</si>
  <si>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</si>
  <si>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</si>
  <si>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</si>
  <si>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</si>
  <si>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</si>
  <si>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</si>
  <si>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</si>
  <si>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</si>
  <si>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</si>
  <si>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</si>
  <si>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</si>
  <si>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</si>
  <si>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</si>
  <si>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</si>
  <si>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</si>
  <si>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</si>
  <si>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</si>
  <si>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</si>
  <si>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</si>
  <si>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</si>
  <si>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</si>
  <si>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</si>
  <si>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</si>
  <si>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</si>
  <si>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</si>
  <si>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</si>
  <si>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</si>
  <si>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</si>
  <si>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</si>
  <si>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</si>
  <si>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</si>
  <si>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</si>
  <si>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</si>
  <si>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</si>
  <si>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</si>
  <si>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</si>
  <si>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</si>
  <si>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</si>
  <si>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</si>
  <si>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Los hidrocarburos</t>
  </si>
  <si>
    <t>Lyz Marcela Bernal Gómez</t>
  </si>
  <si>
    <t>CN_11_11_REC220</t>
  </si>
  <si>
    <t>Ver descripción y observaciones</t>
  </si>
  <si>
    <t>Ilustración</t>
  </si>
  <si>
    <t>Por favor realizar plantilla blanca para ubicar título. Incluir imágenes q ya se encuentran en GitHub CN_11_11_REC_190_IMG03 e IMG04</t>
  </si>
  <si>
    <t>Realizar ilustración como se deja en imagen guía. Por favor dejar espacio en blanco hacia la izquierda para disponer texto</t>
  </si>
  <si>
    <t>Realizar ilustración como se deja en imagen guía, dejo a criterio disponer de fondo. Por favor dejar espacio en blanco hacia la izquierda para disponer texto</t>
  </si>
  <si>
    <t>Ilustrar tabla que se deja en: https://drive.google.com/file/d/0B8KYPZlXH19OTWNNZmlheXF5Z2M/view?usp=sharing.  Por favor dejar espacio en blanco hacia la izquierda para disponer texto</t>
  </si>
  <si>
    <t xml:space="preserve">Tabla </t>
  </si>
  <si>
    <t xml:space="preserve">123352462 ver descripción y observaciones </t>
  </si>
  <si>
    <t>Realizar ilustración como se deja en imagen guía, dejo a criterio disponer de fondo. Por favor dejar espacio en blanco hacia la izquierda para disponer texto. El explosivo ya está en GitHub CN_11_11_REC_190_IMG06</t>
  </si>
  <si>
    <t>Realizar ilustración como se deja en imagen guía, dejo a criterio disponer de fondo. Por favor dejar espacio en blanco hacia la izquierda para disponer texto. La imágenes se encuentran en GitHub CN_11_11_REC_190_IMG05 e IMG01</t>
  </si>
  <si>
    <t>Por realizar ilustración para ficha del estudiante</t>
  </si>
  <si>
    <t>Realizar tabla para ficha de estudiante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</si>
</sst>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8" fillId="0" borderId="0" xfId="0" applyFont="1" applyBorder="1"/>
    <xf numFmtId="0" fontId="9"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0"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2" borderId="5" xfId="0" applyFont="1" applyFill="1" applyBorder="1"/>
    <xf numFmtId="164" fontId="8" fillId="0" borderId="0" xfId="0" applyNumberFormat="1" applyFont="1" applyBorder="1" applyAlignment="1">
      <alignment horizontal="center"/>
    </xf>
    <xf numFmtId="0" fontId="14" fillId="8" borderId="0" xfId="0" applyFont="1" applyFill="1" applyAlignment="1">
      <alignment horizontal="center" vertical="center" wrapText="1"/>
    </xf>
    <xf numFmtId="0" fontId="15" fillId="0" borderId="28" xfId="0" applyFont="1" applyFill="1" applyBorder="1" applyAlignment="1">
      <alignment vertical="center" wrapText="1"/>
    </xf>
    <xf numFmtId="0" fontId="0" fillId="0" borderId="0" xfId="0" applyFill="1" applyAlignment="1">
      <alignment vertical="center" wrapText="1"/>
    </xf>
    <xf numFmtId="0" fontId="15" fillId="0" borderId="29" xfId="0" applyFont="1" applyFill="1" applyBorder="1" applyAlignment="1">
      <alignment vertical="center" wrapText="1"/>
    </xf>
    <xf numFmtId="0" fontId="16" fillId="0" borderId="29" xfId="0" applyFont="1" applyFill="1" applyBorder="1" applyAlignment="1">
      <alignment vertical="center" wrapText="1"/>
    </xf>
    <xf numFmtId="0" fontId="15" fillId="0" borderId="29" xfId="0" applyFont="1" applyBorder="1" applyAlignment="1">
      <alignment vertical="center" wrapText="1"/>
    </xf>
    <xf numFmtId="0" fontId="17" fillId="0" borderId="29" xfId="0" applyFont="1" applyBorder="1" applyAlignment="1">
      <alignment vertical="center" wrapText="1"/>
    </xf>
    <xf numFmtId="0" fontId="16" fillId="0" borderId="29" xfId="0" applyFont="1" applyBorder="1" applyAlignment="1">
      <alignment vertical="center" wrapText="1"/>
    </xf>
    <xf numFmtId="0" fontId="18" fillId="0" borderId="0" xfId="0" applyFont="1" applyAlignment="1">
      <alignment vertical="center" wrapText="1"/>
    </xf>
    <xf numFmtId="0" fontId="19" fillId="0" borderId="29" xfId="0" applyFont="1" applyFill="1" applyBorder="1" applyAlignment="1">
      <alignment vertical="center" wrapText="1"/>
    </xf>
    <xf numFmtId="0" fontId="20" fillId="0" borderId="0" xfId="0" applyFont="1" applyAlignment="1">
      <alignment vertical="center" wrapText="1"/>
    </xf>
    <xf numFmtId="0" fontId="10"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9" fillId="5" borderId="32" xfId="0" applyFont="1" applyFill="1" applyBorder="1" applyAlignment="1">
      <alignment horizontal="center" vertical="center"/>
    </xf>
    <xf numFmtId="0" fontId="8" fillId="0" borderId="0" xfId="0" applyNumberFormat="1" applyFont="1" applyBorder="1" applyAlignment="1">
      <alignment horizontal="center"/>
    </xf>
    <xf numFmtId="0" fontId="10" fillId="0" borderId="33" xfId="0" applyFont="1" applyBorder="1" applyAlignment="1">
      <alignment vertical="center" wrapText="1"/>
    </xf>
    <xf numFmtId="0" fontId="0" fillId="0" borderId="31" xfId="0" quotePrefix="1" applyBorder="1" applyAlignment="1">
      <alignment vertical="center" wrapText="1"/>
    </xf>
    <xf numFmtId="0" fontId="13"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5" fillId="0" borderId="0" xfId="0" applyFont="1" applyBorder="1" applyAlignment="1">
      <alignment vertical="center" wrapText="1"/>
    </xf>
    <xf numFmtId="0" fontId="15"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2" fillId="0" borderId="29" xfId="0" applyFont="1" applyBorder="1" applyAlignment="1">
      <alignment vertical="center" wrapText="1"/>
    </xf>
    <xf numFmtId="0" fontId="22" fillId="0" borderId="29" xfId="0" applyFont="1" applyFill="1" applyBorder="1" applyAlignment="1">
      <alignment vertical="center" wrapText="1"/>
    </xf>
    <xf numFmtId="0" fontId="21"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8" fillId="0" borderId="27" xfId="0" applyNumberFormat="1" applyFont="1" applyBorder="1" applyAlignment="1" applyProtection="1">
      <alignment horizontal="center"/>
      <protection locked="0"/>
    </xf>
    <xf numFmtId="164" fontId="8" fillId="0" borderId="26" xfId="0" applyNumberFormat="1" applyFont="1" applyBorder="1" applyAlignment="1" applyProtection="1">
      <alignment horizontal="center"/>
      <protection locked="0"/>
    </xf>
    <xf numFmtId="0" fontId="9"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1" fillId="6" borderId="14" xfId="0" applyFont="1" applyFill="1" applyBorder="1" applyAlignment="1">
      <alignment horizontal="center" vertical="center" wrapText="1"/>
    </xf>
    <xf numFmtId="0" fontId="11" fillId="6" borderId="15"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4" fillId="8" borderId="0" xfId="0" applyFont="1" applyFill="1" applyAlignment="1">
      <alignment horizontal="center" vertical="center" wrapText="1"/>
    </xf>
    <xf numFmtId="0" fontId="14"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9</xdr:col>
      <xdr:colOff>277812</xdr:colOff>
      <xdr:row>9</xdr:row>
      <xdr:rowOff>23675</xdr:rowOff>
    </xdr:from>
    <xdr:to>
      <xdr:col>9</xdr:col>
      <xdr:colOff>2432340</xdr:colOff>
      <xdr:row>9</xdr:row>
      <xdr:rowOff>1247697</xdr:rowOff>
    </xdr:to>
    <xdr:pic>
      <xdr:nvPicPr>
        <xdr:cNvPr id="2" name="Imagen 1"/>
        <xdr:cNvPicPr>
          <a:picLocks noChangeAspect="1"/>
        </xdr:cNvPicPr>
      </xdr:nvPicPr>
      <xdr:blipFill rotWithShape="1">
        <a:blip xmlns:r="http://schemas.openxmlformats.org/officeDocument/2006/relationships" r:embed="rId1"/>
        <a:srcRect l="22252" t="20378" r="9450" b="10607"/>
        <a:stretch/>
      </xdr:blipFill>
      <xdr:spPr>
        <a:xfrm>
          <a:off x="13993812" y="2142988"/>
          <a:ext cx="2154528" cy="1224022"/>
        </a:xfrm>
        <a:prstGeom prst="rect">
          <a:avLst/>
        </a:prstGeom>
      </xdr:spPr>
    </xdr:pic>
    <xdr:clientData/>
  </xdr:twoCellAnchor>
  <xdr:twoCellAnchor editAs="oneCell">
    <xdr:from>
      <xdr:col>9</xdr:col>
      <xdr:colOff>134937</xdr:colOff>
      <xdr:row>10</xdr:row>
      <xdr:rowOff>129606</xdr:rowOff>
    </xdr:from>
    <xdr:to>
      <xdr:col>9</xdr:col>
      <xdr:colOff>2389188</xdr:colOff>
      <xdr:row>10</xdr:row>
      <xdr:rowOff>928687</xdr:rowOff>
    </xdr:to>
    <xdr:pic>
      <xdr:nvPicPr>
        <xdr:cNvPr id="3" name="Imagen 2"/>
        <xdr:cNvPicPr>
          <a:picLocks noChangeAspect="1"/>
        </xdr:cNvPicPr>
      </xdr:nvPicPr>
      <xdr:blipFill rotWithShape="1">
        <a:blip xmlns:r="http://schemas.openxmlformats.org/officeDocument/2006/relationships" r:embed="rId2"/>
        <a:srcRect l="55805" t="34828" r="10074" b="46150"/>
        <a:stretch/>
      </xdr:blipFill>
      <xdr:spPr>
        <a:xfrm>
          <a:off x="13850937" y="3534794"/>
          <a:ext cx="2254251" cy="799081"/>
        </a:xfrm>
        <a:prstGeom prst="rect">
          <a:avLst/>
        </a:prstGeom>
      </xdr:spPr>
    </xdr:pic>
    <xdr:clientData/>
  </xdr:twoCellAnchor>
  <xdr:twoCellAnchor editAs="oneCell">
    <xdr:from>
      <xdr:col>9</xdr:col>
      <xdr:colOff>243506</xdr:colOff>
      <xdr:row>11</xdr:row>
      <xdr:rowOff>269875</xdr:rowOff>
    </xdr:from>
    <xdr:to>
      <xdr:col>9</xdr:col>
      <xdr:colOff>2483968</xdr:colOff>
      <xdr:row>11</xdr:row>
      <xdr:rowOff>1859632</xdr:rowOff>
    </xdr:to>
    <xdr:pic>
      <xdr:nvPicPr>
        <xdr:cNvPr id="4" name="Imagen 3"/>
        <xdr:cNvPicPr>
          <a:picLocks noChangeAspect="1"/>
        </xdr:cNvPicPr>
      </xdr:nvPicPr>
      <xdr:blipFill rotWithShape="1">
        <a:blip xmlns:r="http://schemas.openxmlformats.org/officeDocument/2006/relationships" r:embed="rId3"/>
        <a:srcRect l="54124" t="31294" r="8361" b="21171"/>
        <a:stretch/>
      </xdr:blipFill>
      <xdr:spPr>
        <a:xfrm>
          <a:off x="13959506" y="4865688"/>
          <a:ext cx="2240462" cy="1596107"/>
        </a:xfrm>
        <a:prstGeom prst="rect">
          <a:avLst/>
        </a:prstGeom>
      </xdr:spPr>
    </xdr:pic>
    <xdr:clientData/>
  </xdr:twoCellAnchor>
  <xdr:twoCellAnchor editAs="oneCell">
    <xdr:from>
      <xdr:col>9</xdr:col>
      <xdr:colOff>295274</xdr:colOff>
      <xdr:row>14</xdr:row>
      <xdr:rowOff>50088</xdr:rowOff>
    </xdr:from>
    <xdr:to>
      <xdr:col>9</xdr:col>
      <xdr:colOff>2748297</xdr:colOff>
      <xdr:row>14</xdr:row>
      <xdr:rowOff>1953296</xdr:rowOff>
    </xdr:to>
    <xdr:pic>
      <xdr:nvPicPr>
        <xdr:cNvPr id="7" name="Imagen 6"/>
        <xdr:cNvPicPr>
          <a:picLocks noChangeAspect="1"/>
        </xdr:cNvPicPr>
      </xdr:nvPicPr>
      <xdr:blipFill rotWithShape="1">
        <a:blip xmlns:r="http://schemas.openxmlformats.org/officeDocument/2006/relationships" r:embed="rId4"/>
        <a:srcRect l="54519" t="32526" r="11034" b="19938"/>
        <a:stretch/>
      </xdr:blipFill>
      <xdr:spPr>
        <a:xfrm>
          <a:off x="14001749" y="10527588"/>
          <a:ext cx="2453023" cy="1903208"/>
        </a:xfrm>
        <a:prstGeom prst="rect">
          <a:avLst/>
        </a:prstGeom>
      </xdr:spPr>
    </xdr:pic>
    <xdr:clientData/>
  </xdr:twoCellAnchor>
  <xdr:twoCellAnchor editAs="oneCell">
    <xdr:from>
      <xdr:col>9</xdr:col>
      <xdr:colOff>542925</xdr:colOff>
      <xdr:row>15</xdr:row>
      <xdr:rowOff>432077</xdr:rowOff>
    </xdr:from>
    <xdr:to>
      <xdr:col>9</xdr:col>
      <xdr:colOff>3321943</xdr:colOff>
      <xdr:row>15</xdr:row>
      <xdr:rowOff>1728735</xdr:rowOff>
    </xdr:to>
    <xdr:pic>
      <xdr:nvPicPr>
        <xdr:cNvPr id="8" name="Imagen 7"/>
        <xdr:cNvPicPr>
          <a:picLocks noChangeAspect="1"/>
        </xdr:cNvPicPr>
      </xdr:nvPicPr>
      <xdr:blipFill rotWithShape="1">
        <a:blip xmlns:r="http://schemas.openxmlformats.org/officeDocument/2006/relationships" r:embed="rId5"/>
        <a:srcRect l="32150" t="47843" r="13805" b="12016"/>
        <a:stretch/>
      </xdr:blipFill>
      <xdr:spPr>
        <a:xfrm>
          <a:off x="14249400" y="12881252"/>
          <a:ext cx="2779018" cy="1296658"/>
        </a:xfrm>
        <a:prstGeom prst="rect">
          <a:avLst/>
        </a:prstGeom>
      </xdr:spPr>
    </xdr:pic>
    <xdr:clientData/>
  </xdr:twoCellAnchor>
  <xdr:twoCellAnchor editAs="oneCell">
    <xdr:from>
      <xdr:col>9</xdr:col>
      <xdr:colOff>208683</xdr:colOff>
      <xdr:row>17</xdr:row>
      <xdr:rowOff>104775</xdr:rowOff>
    </xdr:from>
    <xdr:to>
      <xdr:col>9</xdr:col>
      <xdr:colOff>3019156</xdr:colOff>
      <xdr:row>17</xdr:row>
      <xdr:rowOff>1764003</xdr:rowOff>
    </xdr:to>
    <xdr:pic>
      <xdr:nvPicPr>
        <xdr:cNvPr id="9" name="Imagen 8"/>
        <xdr:cNvPicPr>
          <a:picLocks noChangeAspect="1"/>
        </xdr:cNvPicPr>
      </xdr:nvPicPr>
      <xdr:blipFill rotWithShape="1">
        <a:blip xmlns:r="http://schemas.openxmlformats.org/officeDocument/2006/relationships" r:embed="rId6"/>
        <a:srcRect l="58184" t="20027" r="10340" b="21875"/>
        <a:stretch/>
      </xdr:blipFill>
      <xdr:spPr>
        <a:xfrm>
          <a:off x="13915158" y="16259175"/>
          <a:ext cx="2810473" cy="1659228"/>
        </a:xfrm>
        <a:prstGeom prst="rect">
          <a:avLst/>
        </a:prstGeom>
      </xdr:spPr>
    </xdr:pic>
    <xdr:clientData/>
  </xdr:twoCellAnchor>
  <xdr:twoCellAnchor editAs="oneCell">
    <xdr:from>
      <xdr:col>9</xdr:col>
      <xdr:colOff>542925</xdr:colOff>
      <xdr:row>18</xdr:row>
      <xdr:rowOff>3283</xdr:rowOff>
    </xdr:from>
    <xdr:to>
      <xdr:col>9</xdr:col>
      <xdr:colOff>2366358</xdr:colOff>
      <xdr:row>18</xdr:row>
      <xdr:rowOff>1652789</xdr:rowOff>
    </xdr:to>
    <xdr:pic>
      <xdr:nvPicPr>
        <xdr:cNvPr id="10" name="Imagen 9"/>
        <xdr:cNvPicPr>
          <a:picLocks noChangeAspect="1"/>
        </xdr:cNvPicPr>
      </xdr:nvPicPr>
      <xdr:blipFill rotWithShape="1">
        <a:blip xmlns:r="http://schemas.openxmlformats.org/officeDocument/2006/relationships" r:embed="rId7"/>
        <a:srcRect l="59271" t="25836" r="8559" b="22403"/>
        <a:stretch/>
      </xdr:blipFill>
      <xdr:spPr>
        <a:xfrm>
          <a:off x="14249400" y="18196033"/>
          <a:ext cx="1823433" cy="1649506"/>
        </a:xfrm>
        <a:prstGeom prst="rect">
          <a:avLst/>
        </a:prstGeom>
      </xdr:spPr>
    </xdr:pic>
    <xdr:clientData/>
  </xdr:twoCellAnchor>
  <xdr:twoCellAnchor>
    <xdr:from>
      <xdr:col>9</xdr:col>
      <xdr:colOff>247650</xdr:colOff>
      <xdr:row>19</xdr:row>
      <xdr:rowOff>441101</xdr:rowOff>
    </xdr:from>
    <xdr:to>
      <xdr:col>9</xdr:col>
      <xdr:colOff>3076575</xdr:colOff>
      <xdr:row>19</xdr:row>
      <xdr:rowOff>1323974</xdr:rowOff>
    </xdr:to>
    <xdr:pic>
      <xdr:nvPicPr>
        <xdr:cNvPr id="11" name="Imagen 1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5804" t="34828" r="10074" b="46150"/>
        <a:stretch>
          <a:fillRect/>
        </a:stretch>
      </xdr:blipFill>
      <xdr:spPr bwMode="auto">
        <a:xfrm>
          <a:off x="13954125" y="20748401"/>
          <a:ext cx="2828925" cy="8828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104940</xdr:colOff>
      <xdr:row>20</xdr:row>
      <xdr:rowOff>223157</xdr:rowOff>
    </xdr:from>
    <xdr:to>
      <xdr:col>9</xdr:col>
      <xdr:colOff>3482492</xdr:colOff>
      <xdr:row>20</xdr:row>
      <xdr:rowOff>3881793</xdr:rowOff>
    </xdr:to>
    <xdr:pic>
      <xdr:nvPicPr>
        <xdr:cNvPr id="12" name="Imagen 11"/>
        <xdr:cNvPicPr>
          <a:picLocks noChangeAspect="1"/>
        </xdr:cNvPicPr>
      </xdr:nvPicPr>
      <xdr:blipFill rotWithShape="1">
        <a:blip xmlns:r="http://schemas.openxmlformats.org/officeDocument/2006/relationships" r:embed="rId8"/>
        <a:srcRect l="23835" t="8054" r="34592" b="13248"/>
        <a:stretch/>
      </xdr:blipFill>
      <xdr:spPr>
        <a:xfrm>
          <a:off x="13820940" y="22021800"/>
          <a:ext cx="3377552" cy="3658636"/>
        </a:xfrm>
        <a:prstGeom prst="rect">
          <a:avLst/>
        </a:prstGeom>
      </xdr:spPr>
    </xdr:pic>
    <xdr:clientData/>
  </xdr:twoCellAnchor>
  <xdr:twoCellAnchor editAs="oneCell">
    <xdr:from>
      <xdr:col>10</xdr:col>
      <xdr:colOff>0</xdr:colOff>
      <xdr:row>20</xdr:row>
      <xdr:rowOff>0</xdr:rowOff>
    </xdr:from>
    <xdr:to>
      <xdr:col>19</xdr:col>
      <xdr:colOff>139292</xdr:colOff>
      <xdr:row>24</xdr:row>
      <xdr:rowOff>45191</xdr:rowOff>
    </xdr:to>
    <xdr:pic>
      <xdr:nvPicPr>
        <xdr:cNvPr id="13" name="Imagen 12"/>
        <xdr:cNvPicPr>
          <a:picLocks noChangeAspect="1"/>
        </xdr:cNvPicPr>
      </xdr:nvPicPr>
      <xdr:blipFill rotWithShape="1">
        <a:blip xmlns:r="http://schemas.openxmlformats.org/officeDocument/2006/relationships" r:embed="rId9"/>
        <a:srcRect l="47987" t="26541" r="8064" b="12016"/>
        <a:stretch/>
      </xdr:blipFill>
      <xdr:spPr>
        <a:xfrm>
          <a:off x="17226643" y="21798643"/>
          <a:ext cx="5718220" cy="4494727"/>
        </a:xfrm>
        <a:prstGeom prst="rect">
          <a:avLst/>
        </a:prstGeom>
      </xdr:spPr>
    </xdr:pic>
    <xdr:clientData/>
  </xdr:twoCellAnchor>
  <xdr:twoCellAnchor editAs="oneCell">
    <xdr:from>
      <xdr:col>9</xdr:col>
      <xdr:colOff>389705</xdr:colOff>
      <xdr:row>12</xdr:row>
      <xdr:rowOff>2313214</xdr:rowOff>
    </xdr:from>
    <xdr:to>
      <xdr:col>9</xdr:col>
      <xdr:colOff>3168789</xdr:colOff>
      <xdr:row>13</xdr:row>
      <xdr:rowOff>1445169</xdr:rowOff>
    </xdr:to>
    <xdr:pic>
      <xdr:nvPicPr>
        <xdr:cNvPr id="16" name="Imagen 15"/>
        <xdr:cNvPicPr>
          <a:picLocks noChangeAspect="1"/>
        </xdr:cNvPicPr>
      </xdr:nvPicPr>
      <xdr:blipFill rotWithShape="1">
        <a:blip xmlns:r="http://schemas.openxmlformats.org/officeDocument/2006/relationships" r:embed="rId10"/>
        <a:srcRect l="53115" t="28465" r="8282" b="35620"/>
        <a:stretch/>
      </xdr:blipFill>
      <xdr:spPr>
        <a:xfrm>
          <a:off x="14098901" y="8980714"/>
          <a:ext cx="2779084" cy="1453674"/>
        </a:xfrm>
        <a:prstGeom prst="rect">
          <a:avLst/>
        </a:prstGeom>
      </xdr:spPr>
    </xdr:pic>
    <xdr:clientData/>
  </xdr:twoCellAnchor>
  <xdr:twoCellAnchor editAs="oneCell">
    <xdr:from>
      <xdr:col>9</xdr:col>
      <xdr:colOff>516608</xdr:colOff>
      <xdr:row>12</xdr:row>
      <xdr:rowOff>136072</xdr:rowOff>
    </xdr:from>
    <xdr:to>
      <xdr:col>9</xdr:col>
      <xdr:colOff>3190196</xdr:colOff>
      <xdr:row>12</xdr:row>
      <xdr:rowOff>1944341</xdr:rowOff>
    </xdr:to>
    <xdr:pic>
      <xdr:nvPicPr>
        <xdr:cNvPr id="17" name="Imagen 16"/>
        <xdr:cNvPicPr>
          <a:picLocks noChangeAspect="1"/>
        </xdr:cNvPicPr>
      </xdr:nvPicPr>
      <xdr:blipFill rotWithShape="1">
        <a:blip xmlns:r="http://schemas.openxmlformats.org/officeDocument/2006/relationships" r:embed="rId11"/>
        <a:srcRect l="48285" t="26365" r="9548" b="16945"/>
        <a:stretch/>
      </xdr:blipFill>
      <xdr:spPr>
        <a:xfrm>
          <a:off x="14225804" y="6803572"/>
          <a:ext cx="2673588" cy="180826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 zoomScale="112" zoomScaleNormal="112" zoomScalePageLayoutView="140" workbookViewId="0">
      <pane ySplit="9" topLeftCell="A13" activePane="bottomLeft" state="frozen"/>
      <selection pane="bottomLeft" activeCell="J13" sqref="J13"/>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46.12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Diaporama F1</v>
      </c>
    </row>
    <row r="2" spans="1:16" ht="15.75" x14ac:dyDescent="0.25">
      <c r="A2" s="1"/>
      <c r="B2" s="3" t="s">
        <v>121</v>
      </c>
      <c r="C2" s="84" t="s">
        <v>22</v>
      </c>
      <c r="D2" s="85"/>
      <c r="F2" s="77" t="s">
        <v>0</v>
      </c>
      <c r="G2" s="78"/>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6">
        <v>11</v>
      </c>
      <c r="D3" s="87"/>
      <c r="F3" s="79"/>
      <c r="G3" s="80"/>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6" t="s">
        <v>187</v>
      </c>
      <c r="D4" s="87"/>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8" t="s">
        <v>188</v>
      </c>
      <c r="D5" s="89"/>
      <c r="E5" s="5"/>
      <c r="F5" s="37" t="str">
        <f>IF(G4="Recurso","Motor del recurso","")</f>
        <v>Motor del recurso</v>
      </c>
      <c r="G5" s="61" t="s">
        <v>184</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Diaporama F1</v>
      </c>
      <c r="F9" s="57" t="s">
        <v>61</v>
      </c>
      <c r="G9" s="57" t="s">
        <v>59</v>
      </c>
      <c r="H9" s="57" t="s">
        <v>60</v>
      </c>
      <c r="I9" s="57" t="s">
        <v>114</v>
      </c>
      <c r="J9" s="18" t="s">
        <v>6</v>
      </c>
      <c r="K9" s="19" t="s">
        <v>7</v>
      </c>
      <c r="O9" s="2" t="str">
        <f>'Definición técnica de imagenes'!A11</f>
        <v>M10B</v>
      </c>
    </row>
    <row r="10" spans="1:16" s="11" customFormat="1" ht="101.25" customHeight="1" x14ac:dyDescent="0.25">
      <c r="A10" s="12" t="str">
        <f>IF(OR(B10&lt;&gt;"",J10&lt;&gt;""),"IMG01","")</f>
        <v>IMG01</v>
      </c>
      <c r="B10" s="62" t="s">
        <v>190</v>
      </c>
      <c r="C10" s="20" t="str">
        <f t="shared" ref="C10:C41" si="0">IF(OR(B10&lt;&gt;"",J10&lt;&gt;""),IF($G$4="Recurso",CONCATENATE($G$4," ",$G$5),$G$4),"")</f>
        <v>Recurso Diaporama F1</v>
      </c>
      <c r="D10" s="63" t="s">
        <v>191</v>
      </c>
      <c r="E10" s="63" t="s">
        <v>155</v>
      </c>
      <c r="F10" s="13" t="str">
        <f t="shared" ref="F10" ca="1" si="1">IF(OR(B10&lt;&gt;"",J10&lt;&gt;""),CONCATENATE($C$7,"_",$A10,IF($G$4="Cuaderno de Estudio","_small",CONCATENATE(IF(I10="","","n"),IF(LEFT($G$5,1)="F",".jpg",".png")))),"")</f>
        <v>CN_11_11_REC220_IMG01.png</v>
      </c>
      <c r="G10" s="13" t="str">
        <f ca="1">IF($F10&lt;&gt;"",IF($G$4="Recurso",VLOOKUP($E10,OFFSET('Definición técnica de imagenes'!$A$1,MATCH($G$5,'Definición técnica de imagenes'!$A$1:$A$104,0)-1,1,COUNTIF('Definición técnica de imagenes'!$A$3:$A$102,$G$5),5),5,FALSE),'Definición técnica de imagenes'!$F$16),"")</f>
        <v>950 x 608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t="s">
        <v>192</v>
      </c>
      <c r="O10" s="2" t="str">
        <f>'Definición técnica de imagenes'!A12</f>
        <v>M12D</v>
      </c>
    </row>
    <row r="11" spans="1:16" s="11" customFormat="1" ht="93.75" customHeight="1" x14ac:dyDescent="0.25">
      <c r="A11" s="12" t="str">
        <f t="shared" ref="A11:A18" si="3">IF(OR(B11&lt;&gt;"",J11&lt;&gt;""),CONCATENATE(LEFT(A10,3),IF(MID(A10,4,2)+1&lt;10,CONCATENATE("0",MID(A10,4,2)+1))),"")</f>
        <v>IMG02</v>
      </c>
      <c r="B11" s="62" t="s">
        <v>190</v>
      </c>
      <c r="C11" s="20" t="str">
        <f t="shared" si="0"/>
        <v>Recurso Diaporama F1</v>
      </c>
      <c r="D11" s="63" t="s">
        <v>191</v>
      </c>
      <c r="E11" s="63" t="s">
        <v>155</v>
      </c>
      <c r="F11" s="13" t="str">
        <f t="shared" ref="F11:F74" ca="1" si="4">IF(OR(B11&lt;&gt;"",J11&lt;&gt;""),CONCATENATE($C$7,"_",$A11,IF($G$4="Cuaderno de Estudio","_small",CONCATENATE(IF(I11="","","n"),IF(LEFT($G$5,1)="F",".jpg",".png")))),"")</f>
        <v>CN_11_11_REC220_IMG02.png</v>
      </c>
      <c r="G11" s="13" t="str">
        <f ca="1">IF($F11&lt;&gt;"",IF($G$4="Recurso",VLOOKUP($E11,OFFSET('Definición técnica de imagenes'!$A$1,MATCH($G$5,'Definición técnica de imagenes'!$A$1:$A$104,0)-1,1,COUNTIF('Definición técnica de imagenes'!$A$3:$A$102,$G$5),5),5,FALSE),'Definición técnica de imagenes'!$F$16),"")</f>
        <v>950 x 608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t="s">
        <v>193</v>
      </c>
      <c r="O11" s="2" t="str">
        <f>'Definición técnica de imagenes'!A13</f>
        <v>M101</v>
      </c>
    </row>
    <row r="12" spans="1:16" s="11" customFormat="1" ht="160.5" customHeight="1" x14ac:dyDescent="0.25">
      <c r="A12" s="12" t="str">
        <f t="shared" si="3"/>
        <v>IMG03</v>
      </c>
      <c r="B12" s="62" t="s">
        <v>190</v>
      </c>
      <c r="C12" s="20" t="str">
        <f t="shared" si="0"/>
        <v>Recurso Diaporama F1</v>
      </c>
      <c r="D12" s="63" t="s">
        <v>191</v>
      </c>
      <c r="E12" s="63" t="s">
        <v>155</v>
      </c>
      <c r="F12" s="13" t="str">
        <f t="shared" ca="1" si="4"/>
        <v>CN_11_11_REC220_IMG03.png</v>
      </c>
      <c r="G12" s="13" t="str">
        <f ca="1">IF($F12&lt;&gt;"",IF($G$4="Recurso",VLOOKUP($E12,OFFSET('Definición técnica de imagenes'!$A$1,MATCH($G$5,'Definición técnica de imagenes'!$A$1:$A$104,0)-1,1,COUNTIF('Definición técnica de imagenes'!$A$3:$A$102,$G$5),5),5,FALSE),'Definición técnica de imagenes'!$F$16),"")</f>
        <v>950 x 608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5" t="s">
        <v>194</v>
      </c>
      <c r="O12" s="2" t="str">
        <f>'Definición técnica de imagenes'!A18</f>
        <v>Diaporama F1</v>
      </c>
    </row>
    <row r="13" spans="1:16" s="11" customFormat="1" ht="183" customHeight="1" x14ac:dyDescent="0.25">
      <c r="A13" s="12" t="str">
        <f t="shared" si="3"/>
        <v>IMG04</v>
      </c>
      <c r="B13" s="62" t="s">
        <v>190</v>
      </c>
      <c r="C13" s="20" t="str">
        <f t="shared" si="0"/>
        <v>Recurso Diaporama F1</v>
      </c>
      <c r="D13" s="63" t="s">
        <v>191</v>
      </c>
      <c r="E13" s="63" t="s">
        <v>155</v>
      </c>
      <c r="F13" s="13" t="str">
        <f t="shared" ca="1" si="4"/>
        <v>CN_11_11_REC220_IMG04.png</v>
      </c>
      <c r="G13" s="13" t="str">
        <f ca="1">IF($F13&lt;&gt;"",IF($G$4="Recurso",VLOOKUP($E13,OFFSET('Definición técnica de imagenes'!$A$1,MATCH($G$5,'Definición técnica de imagenes'!$A$1:$A$104,0)-1,1,COUNTIF('Definición técnica de imagenes'!$A$3:$A$102,$G$5),5),5,FALSE),'Definición técnica de imagenes'!$F$16),"")</f>
        <v>950 x 608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5" t="s">
        <v>194</v>
      </c>
      <c r="O13" s="2" t="str">
        <f>'Definición técnica de imagenes'!A19</f>
        <v>F4</v>
      </c>
    </row>
    <row r="14" spans="1:16" s="11" customFormat="1" ht="118.5" customHeight="1" x14ac:dyDescent="0.25">
      <c r="A14" s="12" t="str">
        <f t="shared" si="3"/>
        <v>IMG05</v>
      </c>
      <c r="B14" s="62" t="s">
        <v>190</v>
      </c>
      <c r="C14" s="20" t="str">
        <f t="shared" si="0"/>
        <v>Recurso Diaporama F1</v>
      </c>
      <c r="D14" s="63" t="s">
        <v>191</v>
      </c>
      <c r="E14" s="63" t="s">
        <v>155</v>
      </c>
      <c r="F14" s="13" t="str">
        <f t="shared" ca="1" si="4"/>
        <v>CN_11_11_REC220_IMG05.png</v>
      </c>
      <c r="G14" s="13" t="str">
        <f ca="1">IF($F14&lt;&gt;"",IF($G$4="Recurso",VLOOKUP($E14,OFFSET('Definición técnica de imagenes'!$A$1,MATCH($G$5,'Definición técnica de imagenes'!$A$1:$A$104,0)-1,1,COUNTIF('Definición técnica de imagenes'!$A$3:$A$102,$G$5),5),5,FALSE),'Definición técnica de imagenes'!$F$16),"")</f>
        <v>950 x 608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5" t="s">
        <v>194</v>
      </c>
      <c r="O14" s="2" t="str">
        <f>'Definición técnica de imagenes'!A22</f>
        <v>F6</v>
      </c>
    </row>
    <row r="15" spans="1:16" s="11" customFormat="1" ht="155.25" customHeight="1" x14ac:dyDescent="0.25">
      <c r="A15" s="12" t="str">
        <f t="shared" si="3"/>
        <v>IMG06</v>
      </c>
      <c r="B15" s="62" t="s">
        <v>190</v>
      </c>
      <c r="C15" s="20" t="str">
        <f t="shared" si="0"/>
        <v>Recurso Diaporama F1</v>
      </c>
      <c r="D15" s="63" t="s">
        <v>191</v>
      </c>
      <c r="E15" s="63" t="s">
        <v>155</v>
      </c>
      <c r="F15" s="13" t="str">
        <f t="shared" ca="1" si="4"/>
        <v>CN_11_11_REC220_IMG06.png</v>
      </c>
      <c r="G15" s="13" t="str">
        <f ca="1">IF($F15&lt;&gt;"",IF($G$4="Recurso",VLOOKUP($E15,OFFSET('Definición técnica de imagenes'!$A$1,MATCH($G$5,'Definición técnica de imagenes'!$A$1:$A$104,0)-1,1,COUNTIF('Definición técnica de imagenes'!$A$3:$A$102,$G$5),5),5,FALSE),'Definición técnica de imagenes'!$F$16),"")</f>
        <v>950 x 608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5" t="s">
        <v>194</v>
      </c>
      <c r="O15" s="2" t="str">
        <f>'Definición técnica de imagenes'!A24</f>
        <v>F6B</v>
      </c>
    </row>
    <row r="16" spans="1:16" s="11" customFormat="1" ht="180" customHeight="1" x14ac:dyDescent="0.25">
      <c r="A16" s="12" t="str">
        <f t="shared" si="3"/>
        <v>IMG07</v>
      </c>
      <c r="B16" s="62" t="s">
        <v>190</v>
      </c>
      <c r="C16" s="20" t="str">
        <f t="shared" si="0"/>
        <v>Recurso Diaporama F1</v>
      </c>
      <c r="D16" s="63" t="s">
        <v>191</v>
      </c>
      <c r="E16" s="63" t="s">
        <v>155</v>
      </c>
      <c r="F16" s="13" t="str">
        <f t="shared" ca="1" si="4"/>
        <v>CN_11_11_REC220_IMG07.png</v>
      </c>
      <c r="G16" s="13" t="str">
        <f ca="1">IF($F16&lt;&gt;"",IF($G$4="Recurso",VLOOKUP($E16,OFFSET('Definición técnica de imagenes'!$A$1,MATCH($G$5,'Definición técnica de imagenes'!$A$1:$A$104,0)-1,1,COUNTIF('Definición técnica de imagenes'!$A$3:$A$102,$G$5),5),5,FALSE),'Definición técnica de imagenes'!$F$16),"")</f>
        <v>950 x 608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5" t="s">
        <v>194</v>
      </c>
      <c r="O16" s="2" t="str">
        <f>'Definición técnica de imagenes'!A25</f>
        <v>F7</v>
      </c>
    </row>
    <row r="17" spans="1:15" s="11" customFormat="1" ht="111.75" customHeight="1" x14ac:dyDescent="0.25">
      <c r="A17" s="12" t="str">
        <f t="shared" si="3"/>
        <v>IMG08</v>
      </c>
      <c r="B17" s="62" t="s">
        <v>190</v>
      </c>
      <c r="C17" s="20" t="str">
        <f t="shared" si="0"/>
        <v>Recurso Diaporama F1</v>
      </c>
      <c r="D17" s="63" t="s">
        <v>191</v>
      </c>
      <c r="E17" s="63" t="s">
        <v>155</v>
      </c>
      <c r="F17" s="13" t="str">
        <f t="shared" ca="1" si="4"/>
        <v>CN_11_11_REC220_IMG08.png</v>
      </c>
      <c r="G17" s="13" t="str">
        <f ca="1">IF($F17&lt;&gt;"",IF($G$4="Recurso",VLOOKUP($E17,OFFSET('Definición técnica de imagenes'!$A$1,MATCH($G$5,'Definición técnica de imagenes'!$A$1:$A$104,0)-1,1,COUNTIF('Definición técnica de imagenes'!$A$3:$A$102,$G$5),5),5,FALSE),'Definición técnica de imagenes'!$F$16),"")</f>
        <v>950 x 608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t="s">
        <v>196</v>
      </c>
      <c r="K17" s="66" t="s">
        <v>195</v>
      </c>
      <c r="O17" s="2" t="str">
        <f>'Definición técnica de imagenes'!A27</f>
        <v>F7B</v>
      </c>
    </row>
    <row r="18" spans="1:15" s="11" customFormat="1" ht="160.5" customHeight="1" x14ac:dyDescent="0.25">
      <c r="A18" s="12" t="str">
        <f t="shared" si="3"/>
        <v>IMG09</v>
      </c>
      <c r="B18" s="62" t="s">
        <v>197</v>
      </c>
      <c r="C18" s="20" t="str">
        <f t="shared" si="0"/>
        <v>Recurso Diaporama F1</v>
      </c>
      <c r="D18" s="63" t="s">
        <v>191</v>
      </c>
      <c r="E18" s="63" t="s">
        <v>155</v>
      </c>
      <c r="F18" s="13" t="str">
        <f t="shared" ca="1" si="4"/>
        <v>CN_11_11_REC220_IMG09.png</v>
      </c>
      <c r="G18" s="13" t="str">
        <f ca="1">IF($F18&lt;&gt;"",IF($G$4="Recurso",VLOOKUP($E18,OFFSET('Definición técnica de imagenes'!$A$1,MATCH($G$5,'Definición técnica de imagenes'!$A$1:$A$104,0)-1,1,COUNTIF('Definición técnica de imagenes'!$A$3:$A$102,$G$5),5),5,FALSE),'Definición técnica de imagenes'!$F$16),"")</f>
        <v>950 x 608 px</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5" t="s">
        <v>198</v>
      </c>
      <c r="O18" s="2" t="str">
        <f>'Definición técnica de imagenes'!A30</f>
        <v>F8</v>
      </c>
    </row>
    <row r="19" spans="1:15" s="11" customFormat="1" ht="166.5" customHeight="1" x14ac:dyDescent="0.25">
      <c r="A19" s="12" t="str">
        <f t="shared" ref="A19:A50" si="6">IF(OR(B19&lt;&gt;"",J19&lt;&gt;""),CONCATENATE(LEFT(A18,3),IF(MID(A18,4,2)+1&lt;10,CONCATENATE("0",MID(A18,4,2)+1),MID(A18,4,2)+1)),"")</f>
        <v>IMG10</v>
      </c>
      <c r="B19" s="62" t="s">
        <v>190</v>
      </c>
      <c r="C19" s="20" t="str">
        <f t="shared" si="0"/>
        <v>Recurso Diaporama F1</v>
      </c>
      <c r="D19" s="63" t="s">
        <v>191</v>
      </c>
      <c r="E19" s="63" t="s">
        <v>155</v>
      </c>
      <c r="F19" s="13" t="str">
        <f t="shared" ca="1" si="4"/>
        <v>CN_11_11_REC220_IMG10.png</v>
      </c>
      <c r="G19" s="13" t="str">
        <f ca="1">IF($F19&lt;&gt;"",IF($G$4="Recurso",VLOOKUP($E19,OFFSET('Definición técnica de imagenes'!$A$1,MATCH($G$5,'Definición técnica de imagenes'!$A$1:$A$104,0)-1,1,COUNTIF('Definición técnica de imagenes'!$A$3:$A$102,$G$5),5),5,FALSE),'Definición técnica de imagenes'!$F$16),"")</f>
        <v>950 x 608 px</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5" t="s">
        <v>199</v>
      </c>
      <c r="O19" s="2" t="str">
        <f>'Definición técnica de imagenes'!A31</f>
        <v>F10</v>
      </c>
    </row>
    <row r="20" spans="1:15" s="11" customFormat="1" ht="116.25" customHeight="1" x14ac:dyDescent="0.25">
      <c r="A20" s="12" t="str">
        <f t="shared" si="6"/>
        <v>IMG11</v>
      </c>
      <c r="B20" s="62" t="s">
        <v>190</v>
      </c>
      <c r="C20" s="20" t="str">
        <f t="shared" si="0"/>
        <v>Recurso Diaporama F1</v>
      </c>
      <c r="D20" s="63" t="s">
        <v>191</v>
      </c>
      <c r="E20" s="63"/>
      <c r="F20" s="13" t="e">
        <f t="shared" ca="1" si="4"/>
        <v>#N/A</v>
      </c>
      <c r="G20" s="13" t="e">
        <f ca="1">IF($F20&lt;&gt;"",IF($G$4="Recurso",VLOOKUP($E20,OFFSET('Definición técnica de imagenes'!$A$1,MATCH($G$5,'Definición técnica de imagenes'!$A$1:$A$104,0)-1,1,COUNTIF('Definición técnica de imagenes'!$A$3:$A$102,$G$5),5),5,FALSE),'Definición técnica de imagenes'!$F$16),"")</f>
        <v>#N/A</v>
      </c>
      <c r="H20" s="13" t="e">
        <f t="shared" ca="1" si="5"/>
        <v>#N/A</v>
      </c>
      <c r="I20" s="13" t="e">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#N/A</v>
      </c>
      <c r="J20" s="64"/>
      <c r="K20" s="66" t="s">
        <v>200</v>
      </c>
      <c r="O20" s="2" t="str">
        <f>'Definición técnica de imagenes'!A32</f>
        <v>F10B</v>
      </c>
    </row>
    <row r="21" spans="1:15" s="11" customFormat="1" ht="308.25" customHeight="1" x14ac:dyDescent="0.25">
      <c r="A21" s="12" t="str">
        <f t="shared" si="6"/>
        <v>IMG12</v>
      </c>
      <c r="B21" s="62" t="s">
        <v>190</v>
      </c>
      <c r="C21" s="20" t="str">
        <f t="shared" si="0"/>
        <v>Recurso Diaporama F1</v>
      </c>
      <c r="D21" s="63" t="s">
        <v>191</v>
      </c>
      <c r="E21" s="63"/>
      <c r="F21" s="13" t="e">
        <f t="shared" ca="1" si="4"/>
        <v>#N/A</v>
      </c>
      <c r="G21" s="13" t="e">
        <f ca="1">IF($F21&lt;&gt;"",IF($G$4="Recurso",VLOOKUP($E21,OFFSET('Definición técnica de imagenes'!$A$1,MATCH($G$5,'Definición técnica de imagenes'!$A$1:$A$104,0)-1,1,COUNTIF('Definición técnica de imagenes'!$A$3:$A$102,$G$5),5),5,FALSE),'Definición técnica de imagenes'!$F$16),"")</f>
        <v>#N/A</v>
      </c>
      <c r="H21" s="13" t="e">
        <f t="shared" ca="1" si="5"/>
        <v>#N/A</v>
      </c>
      <c r="I21" s="13" t="e">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#N/A</v>
      </c>
      <c r="J21" s="66"/>
      <c r="K21" s="66" t="s">
        <v>201</v>
      </c>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2" t="s">
        <v>38</v>
      </c>
      <c r="B1" s="93"/>
      <c r="C1" s="93"/>
      <c r="D1" s="93"/>
      <c r="E1" s="93"/>
      <c r="F1" s="94"/>
    </row>
    <row r="2" spans="1:11" x14ac:dyDescent="0.25">
      <c r="A2" s="30" t="s">
        <v>42</v>
      </c>
      <c r="B2" s="31"/>
      <c r="C2" s="95" t="s">
        <v>13</v>
      </c>
      <c r="D2" s="96"/>
      <c r="E2" s="97"/>
      <c r="F2" s="32"/>
    </row>
    <row r="3" spans="1:11" ht="63" x14ac:dyDescent="0.25">
      <c r="A3" s="33" t="s">
        <v>43</v>
      </c>
      <c r="B3" s="31"/>
      <c r="C3" s="101" t="s">
        <v>14</v>
      </c>
      <c r="D3" s="102"/>
      <c r="E3" s="103"/>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4" t="str">
        <f>CONCATENATE(H21,"_",I21,"_",J21,"_CO")</f>
        <v>LE_07_04_CO</v>
      </c>
      <c r="E5" s="105"/>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0" t="str">
        <f>CONCATENATE("SolicitudGrafica_",D5,".xls")</f>
        <v>SolicitudGrafica_LE_07_04_CO.xls</v>
      </c>
      <c r="E7" s="90"/>
      <c r="F7" s="91"/>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2" t="s">
        <v>41</v>
      </c>
      <c r="B13" s="93"/>
      <c r="C13" s="93"/>
      <c r="D13" s="93"/>
      <c r="E13" s="93"/>
      <c r="F13" s="94"/>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5" t="s">
        <v>49</v>
      </c>
      <c r="D15" s="96"/>
      <c r="E15" s="96"/>
      <c r="F15" s="97"/>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8" t="str">
        <f>CONCATENATE(H21,"_",I21,"_",J21,"_",K45)</f>
        <v>LE_07_04_REC10</v>
      </c>
      <c r="E17" s="99"/>
      <c r="F17" s="100"/>
      <c r="J17" s="22">
        <v>14</v>
      </c>
      <c r="K17" s="22">
        <v>14</v>
      </c>
    </row>
    <row r="18" spans="1:11" ht="79.5" thickBot="1" x14ac:dyDescent="0.3">
      <c r="A18" s="33" t="s">
        <v>48</v>
      </c>
      <c r="B18" s="31"/>
      <c r="C18" s="59" t="s">
        <v>120</v>
      </c>
      <c r="D18" s="90" t="str">
        <f>CONCATENATE("SolicitudGrafica_",D17,".xls")</f>
        <v>SolicitudGrafica_LE_07_04_REC10.xls</v>
      </c>
      <c r="E18" s="90"/>
      <c r="F18" s="91"/>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7" t="s">
        <v>56</v>
      </c>
      <c r="B1" s="107" t="s">
        <v>149</v>
      </c>
      <c r="C1" s="107" t="s">
        <v>63</v>
      </c>
      <c r="D1" s="107" t="s">
        <v>64</v>
      </c>
      <c r="E1" s="107" t="s">
        <v>5</v>
      </c>
      <c r="F1" s="107" t="s">
        <v>65</v>
      </c>
      <c r="G1" s="107" t="s">
        <v>66</v>
      </c>
      <c r="H1" s="106" t="s">
        <v>68</v>
      </c>
      <c r="I1" s="106"/>
    </row>
    <row r="2" spans="1:10" x14ac:dyDescent="0.25">
      <c r="A2" s="107"/>
      <c r="B2" s="107"/>
      <c r="C2" s="107"/>
      <c r="D2" s="107"/>
      <c r="E2" s="107"/>
      <c r="F2" s="107"/>
      <c r="G2" s="107"/>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2"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6" customFormat="1" ht="14.65" customHeight="1" x14ac:dyDescent="0.25">
      <c r="A15" s="74" t="s">
        <v>96</v>
      </c>
      <c r="B15" s="74"/>
      <c r="C15" s="74" t="s">
        <v>97</v>
      </c>
      <c r="D15" s="75" t="s">
        <v>98</v>
      </c>
      <c r="E15" s="74" t="s">
        <v>93</v>
      </c>
      <c r="F15" s="74" t="s">
        <v>117</v>
      </c>
      <c r="G15" s="74"/>
      <c r="H15" s="75" t="s">
        <v>122</v>
      </c>
      <c r="I15" s="74"/>
      <c r="J15" s="76"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1"/>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1"/>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2016-02-01T19:59:20Z</dcterms:modified>
</cp:coreProperties>
</file>