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10_15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H18" i="1"/>
  <c r="H17" i="1"/>
  <c r="H16" i="1"/>
  <c r="H15" i="1"/>
  <c r="H14" i="1"/>
  <c r="H13" i="1"/>
  <c r="H12" i="1"/>
  <c r="H11" i="1"/>
  <c r="K45" i="2"/>
  <c r="J21" i="2"/>
  <c r="I21" i="2"/>
  <c r="D17" i="2" s="1"/>
  <c r="D18"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D5" i="2" l="1"/>
  <c r="D7" i="2" s="1"/>
  <c r="F11" i="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l="1"/>
  <c r="G19" i="1" s="1"/>
  <c r="H19" i="1"/>
  <c r="A20" i="1"/>
  <c r="F20" i="1" l="1"/>
  <c r="G20" i="1" s="1"/>
  <c r="H20" i="1"/>
  <c r="A21" i="1"/>
  <c r="H21" i="1" l="1"/>
  <c r="F21" i="1"/>
  <c r="G21" i="1" s="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<sst xmlns="http://schemas.openxmlformats.org/spreadsheetml/2006/main" count="412" uniqueCount="199">
  <si>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</si>
  <si>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</si>
  <si>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</si>
  <si>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</si>
  <si>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</si>
  <si>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</si>
  <si>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</si>
  <si>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</si>
  <si>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</si>
  <si>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</si>
  <si>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</si>
  <si>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</si>
  <si>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</si>
  <si>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</si>
  <si>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</si>
  <si>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</si>
  <si>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</si>
  <si>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</si>
  <si>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</si>
  <si>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</si>
  <si>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</si>
  <si>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</si>
  <si>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</si>
  <si>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</si>
  <si>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</si>
  <si>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</si>
  <si>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</si>
  <si>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</si>
  <si>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</si>
  <si>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</si>
  <si>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</si>
  <si>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</si>
  <si>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</si>
  <si>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</si>
  <si>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</si>
  <si>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</si>
  <si>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</si>
  <si>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</si>
  <si>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</si>
  <si>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</si>
  <si>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</si>
  <si>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</si>
  <si>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</si>
  <si>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</si>
  <si>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</si>
  <si>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</si>
  <si>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</si>
  <si>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</si>
  <si>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</si>
  <si>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</si>
  <si>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</si>
  <si>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</si>
  <si>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</si>
  <si>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</si>
  <si>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</si>
  <si>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</si>
  <si>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</si>
  <si>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</si>
  <si>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</si>
  <si>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</si>
  <si>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</si>
  <si>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</si>
  <si>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</si>
  <si>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</si>
  <si>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</si>
  <si>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</si>
  <si>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</si>
  <si>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</si>
  <si>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</si>
  <si>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</si>
  <si>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</si>
  <si>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</si>
  <si>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</si>
  <si>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</si>
  <si>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</si>
  <si>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</si>
  <si>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</si>
  <si>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</si>
  <si>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</si>
  <si>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</si>
  <si>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</si>
  <si>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</si>
  <si>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</si>
  <si>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</si>
  <si>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</si>
  <si>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</si>
  <si>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</si>
  <si>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</si>
  <si>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</si>
  <si>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</si>
  <si>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</si>
  <si>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</si>
  <si>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</si>
  <si>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</si>
  <si>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</si>
  <si>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</si>
  <si>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</si>
  <si>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</si>
  <si>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</si>
  <si>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</si>
  <si>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</si>
  <si>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</si>
  <si>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</si>
  <si>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</si>
  <si>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</si>
  <si>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</si>
  <si>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</si>
  <si>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</si>
  <si>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</si>
  <si>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</si>
  <si>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</si>
  <si>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</si>
  <si>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</si>
  <si>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</si>
  <si>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</si>
  <si>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</si>
  <si>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</si>
  <si>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</si>
  <si>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</si>
  <si>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</si>
  <si>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</si>
  <si>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</si>
  <si>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</si>
  <si>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</si>
  <si>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</si>
  <si>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</si>
  <si>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</si>
  <si>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</si>
  <si>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</si>
  <si>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</si>
  <si>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</si>
  <si>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</si>
  <si>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</si>
  <si>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</si>
  <si>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</si>
  <si>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</si>
  <si>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</si>
  <si>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</si>
  <si>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</si>
  <si>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</si>
  <si>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</si>
  <si>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</si>
  <si>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</si>
  <si>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</si>
  <si>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</si>
  <si>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</si>
  <si>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</si>
  <si>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</si>
  <si>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</si>
  <si>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</si>
  <si>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</si>
  <si>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</si>
  <si>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</si>
  <si>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</si>
  <si>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</si>
  <si>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</si>
  <si>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</si>
  <si>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</si>
  <si>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</si>
  <si>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</si>
  <si>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</si>
  <si>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</si>
  <si>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</si>
  <si>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</si>
  <si>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</si>
  <si>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</si>
  <si>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</si>
  <si>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</si>
  <si>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</si>
  <si>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</si>
  <si>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</si>
  <si>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</si>
  <si>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</si>
  <si>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</si>
  <si>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</si>
  <si>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</si>
  <si>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</si>
  <si>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</si>
  <si>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</si>
  <si>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</si>
  <si>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</si>
  <si>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</si>
  <si>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</si>
  <si>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</si>
  <si>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</si>
  <si>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</si>
  <si>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</si>
  <si>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</si>
  <si>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CN_10_15_REC10</t>
  </si>
  <si>
    <t>Las disoluciones</t>
  </si>
  <si>
    <t xml:space="preserve"> 379865647 </t>
  </si>
  <si>
    <t>Fotografía</t>
  </si>
  <si>
    <t xml:space="preserve"> 373869679 </t>
  </si>
  <si>
    <t xml:space="preserve"> 60575098 </t>
  </si>
  <si>
    <t>Ilustración</t>
  </si>
  <si>
    <t>VER DESCRIPCIÓN Y OBSERVACIONES</t>
  </si>
  <si>
    <t> 81551614</t>
  </si>
  <si>
    <t>REALIZAR ILUSTRACIÓN IGUAL A LA IMAGEN GUÍA</t>
  </si>
  <si>
    <t xml:space="preserve"> 198598505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</si>
</sst>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pn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9</xdr:col>
      <xdr:colOff>533400</xdr:colOff>
      <xdr:row>9</xdr:row>
      <xdr:rowOff>76200</xdr:rowOff>
    </xdr:from>
    <xdr:to>
      <xdr:col>9</xdr:col>
      <xdr:colOff>1944999</xdr:colOff>
      <xdr:row>9</xdr:row>
      <xdr:rowOff>1199206</xdr:rowOff>
    </xdr:to>
    <xdr:pic>
      <xdr:nvPicPr>
        <xdr:cNvPr id="4" name="Picture 2" descr="http://thumb101.shutterstock.com/display_pic_with_logo/94021/379865647/stock-photo-laboratory-test-tubes-and-flasks-with-colored-liquids-on-the-periodic-table-of-elements-science-379865647.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62100" y="2235200"/>
          <a:ext cx="1411599" cy="11230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495301</xdr:colOff>
      <xdr:row>10</xdr:row>
      <xdr:rowOff>203201</xdr:rowOff>
    </xdr:from>
    <xdr:to>
      <xdr:col>9</xdr:col>
      <xdr:colOff>1995487</xdr:colOff>
      <xdr:row>10</xdr:row>
      <xdr:rowOff>1270000</xdr:rowOff>
    </xdr:to>
    <xdr:pic>
      <xdr:nvPicPr>
        <xdr:cNvPr id="5" name="Picture 4" descr="http://thumb1.shutterstock.com/display_pic_with_logo/614404/338403404/stock-photo-drink-water-woman-s-hand-pouring-fresh-pure-water-from-pitcher-into-a-glass-health-and-diet-338403404.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24001" y="3606801"/>
          <a:ext cx="1500186" cy="10667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812800</xdr:colOff>
      <xdr:row>11</xdr:row>
      <xdr:rowOff>215900</xdr:rowOff>
    </xdr:from>
    <xdr:to>
      <xdr:col>9</xdr:col>
      <xdr:colOff>1562100</xdr:colOff>
      <xdr:row>11</xdr:row>
      <xdr:rowOff>1397681</xdr:rowOff>
    </xdr:to>
    <xdr:pic>
      <xdr:nvPicPr>
        <xdr:cNvPr id="6" name="Picture 2" descr="http://thumb9.shutterstock.com/display_pic_with_logo/790603/111923522/stock-photo-glass-of-water-isolated-on-white-11192352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541500" y="5003800"/>
          <a:ext cx="749300" cy="11817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876300</xdr:colOff>
      <xdr:row>12</xdr:row>
      <xdr:rowOff>190500</xdr:rowOff>
    </xdr:from>
    <xdr:to>
      <xdr:col>9</xdr:col>
      <xdr:colOff>1611854</xdr:colOff>
      <xdr:row>12</xdr:row>
      <xdr:rowOff>1447629</xdr:rowOff>
    </xdr:to>
    <xdr:pic>
      <xdr:nvPicPr>
        <xdr:cNvPr id="7" name="Picture 2" descr="http://thumb7.shutterstock.com/display_pic_with_logo/474361/373869679/stock-photo-big-bottle-of-drinking-water-isolated-on-a-white-background-373869679.jp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605000" y="6438900"/>
          <a:ext cx="735554" cy="12571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487866</xdr:colOff>
      <xdr:row>13</xdr:row>
      <xdr:rowOff>92926</xdr:rowOff>
    </xdr:from>
    <xdr:to>
      <xdr:col>9</xdr:col>
      <xdr:colOff>1965804</xdr:colOff>
      <xdr:row>13</xdr:row>
      <xdr:rowOff>1140620</xdr:rowOff>
    </xdr:to>
    <xdr:pic>
      <xdr:nvPicPr>
        <xdr:cNvPr id="8" name="Picture 2" descr="http://thumb9.shutterstock.com/display_pic_with_logo/473242/473242,1283927469,2/stock-photo-water-splash-isolated-on-white-background-60575098.jpg"/>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4217805" y="7945243"/>
          <a:ext cx="1477938" cy="10476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511098</xdr:colOff>
      <xdr:row>14</xdr:row>
      <xdr:rowOff>185854</xdr:rowOff>
    </xdr:from>
    <xdr:to>
      <xdr:col>9</xdr:col>
      <xdr:colOff>2067622</xdr:colOff>
      <xdr:row>14</xdr:row>
      <xdr:rowOff>1193925</xdr:rowOff>
    </xdr:to>
    <xdr:pic>
      <xdr:nvPicPr>
        <xdr:cNvPr id="9" name="Picture 2"/>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241037" y="9199756"/>
          <a:ext cx="1556524" cy="1008071"/>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929268</xdr:colOff>
      <xdr:row>15</xdr:row>
      <xdr:rowOff>46464</xdr:rowOff>
    </xdr:from>
    <xdr:to>
      <xdr:col>9</xdr:col>
      <xdr:colOff>1796390</xdr:colOff>
      <xdr:row>15</xdr:row>
      <xdr:rowOff>1336171</xdr:rowOff>
    </xdr:to>
    <xdr:pic>
      <xdr:nvPicPr>
        <xdr:cNvPr id="10" name="Picture 10" descr="http://thumb7.shutterstock.com/display_pic_with_logo/519223/519223,1271681646,1/stock-photo-water-drop-in-blue-tone-51265660.jpg"/>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659207" y="10268415"/>
          <a:ext cx="867122" cy="12897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720183</xdr:colOff>
      <xdr:row>16</xdr:row>
      <xdr:rowOff>255549</xdr:rowOff>
    </xdr:from>
    <xdr:to>
      <xdr:col>9</xdr:col>
      <xdr:colOff>2037188</xdr:colOff>
      <xdr:row>16</xdr:row>
      <xdr:rowOff>1303300</xdr:rowOff>
    </xdr:to>
    <xdr:pic>
      <xdr:nvPicPr>
        <xdr:cNvPr id="11" name="Picture 12" descr="http://thumb7.shutterstock.com/display_pic_with_logo/706219/179392559/stock-photo-gas-or-steam-leaking-from-an-industrial-pressure-gauge-179392559.jpg"/>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4450122" y="11848171"/>
          <a:ext cx="1317005" cy="10477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464634</xdr:colOff>
      <xdr:row>17</xdr:row>
      <xdr:rowOff>162622</xdr:rowOff>
    </xdr:from>
    <xdr:to>
      <xdr:col>9</xdr:col>
      <xdr:colOff>2346820</xdr:colOff>
      <xdr:row>17</xdr:row>
      <xdr:rowOff>1496883</xdr:rowOff>
    </xdr:to>
    <xdr:pic>
      <xdr:nvPicPr>
        <xdr:cNvPr id="12" name="Picture 14" descr="http://thumb101.shutterstock.com/display_pic_with_logo/1104728/144367237/stock-photo-boiling-water-in-a-pot-144367237.jp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194573" y="13242073"/>
          <a:ext cx="1882186" cy="13342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494805</xdr:colOff>
      <xdr:row>18</xdr:row>
      <xdr:rowOff>98961</xdr:rowOff>
    </xdr:from>
    <xdr:to>
      <xdr:col>9</xdr:col>
      <xdr:colOff>2318525</xdr:colOff>
      <xdr:row>18</xdr:row>
      <xdr:rowOff>1391777</xdr:rowOff>
    </xdr:to>
    <xdr:pic>
      <xdr:nvPicPr>
        <xdr:cNvPr id="13" name="Picture 4" descr="http://thumb101.shutterstock.com/display_pic_with_logo/474361/146471507/stock-photo-pouring-water-from-bottle-into-glass-on-blue-background-146471507.jpg"/>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176169" y="14881266"/>
          <a:ext cx="1823720" cy="1292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371104</xdr:colOff>
      <xdr:row>19</xdr:row>
      <xdr:rowOff>49481</xdr:rowOff>
    </xdr:from>
    <xdr:to>
      <xdr:col>9</xdr:col>
      <xdr:colOff>2344139</xdr:colOff>
      <xdr:row>19</xdr:row>
      <xdr:rowOff>1426221</xdr:rowOff>
    </xdr:to>
    <xdr:pic>
      <xdr:nvPicPr>
        <xdr:cNvPr id="14" name="Picture 2" descr="http://thumb1.shutterstock.com/display_pic_with_logo/137002/137002,1311544098,24/stock-photo-bottle-of-water-and-glass-on-blue-background-81551614.jpg"/>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052468" y="16328572"/>
          <a:ext cx="1973035" cy="1376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544912</xdr:colOff>
      <xdr:row>20</xdr:row>
      <xdr:rowOff>61851</xdr:rowOff>
    </xdr:from>
    <xdr:to>
      <xdr:col>9</xdr:col>
      <xdr:colOff>2238993</xdr:colOff>
      <xdr:row>20</xdr:row>
      <xdr:rowOff>1565586</xdr:rowOff>
    </xdr:to>
    <xdr:pic>
      <xdr:nvPicPr>
        <xdr:cNvPr id="15" name="Picture 3"/>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226276" y="17775877"/>
          <a:ext cx="1694081" cy="15037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395843</xdr:colOff>
      <xdr:row>21</xdr:row>
      <xdr:rowOff>98959</xdr:rowOff>
    </xdr:from>
    <xdr:to>
      <xdr:col>9</xdr:col>
      <xdr:colOff>2449285</xdr:colOff>
      <xdr:row>21</xdr:row>
      <xdr:rowOff>1696760</xdr:rowOff>
    </xdr:to>
    <xdr:pic>
      <xdr:nvPicPr>
        <xdr:cNvPr id="16" name="Picture 2" descr="https://termodinamicaecci.files.wordpress.com/2014/09/capilaridad-esquema.jpg"/>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4077207" y="19544803"/>
          <a:ext cx="2053442" cy="15978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284513</xdr:colOff>
      <xdr:row>22</xdr:row>
      <xdr:rowOff>74772</xdr:rowOff>
    </xdr:from>
    <xdr:to>
      <xdr:col>9</xdr:col>
      <xdr:colOff>2238992</xdr:colOff>
      <xdr:row>22</xdr:row>
      <xdr:rowOff>1464624</xdr:rowOff>
    </xdr:to>
    <xdr:pic>
      <xdr:nvPicPr>
        <xdr:cNvPr id="17" name="Picture 2" descr="http://thumb7.shutterstock.com/display_pic_with_logo/183121/214588645/stock-photo-four-paint-cans-splashing-different-bright-colors-214588645.jpg"/>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3965877" y="21376136"/>
          <a:ext cx="1954479" cy="13898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346363</xdr:colOff>
      <xdr:row>23</xdr:row>
      <xdr:rowOff>222662</xdr:rowOff>
    </xdr:from>
    <xdr:to>
      <xdr:col>9</xdr:col>
      <xdr:colOff>2078580</xdr:colOff>
      <xdr:row>23</xdr:row>
      <xdr:rowOff>1454461</xdr:rowOff>
    </xdr:to>
    <xdr:pic>
      <xdr:nvPicPr>
        <xdr:cNvPr id="18" name="Picture 4" descr="http://thumb1.shutterstock.com/display_pic_with_logo/1643114/327127640/stock-photo-high-pressure-aluminum-cooking-pot-with-safety-cover-327127640.jpg"/>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4027727" y="23193993"/>
          <a:ext cx="1732217" cy="12317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197922</xdr:colOff>
      <xdr:row>24</xdr:row>
      <xdr:rowOff>123701</xdr:rowOff>
    </xdr:from>
    <xdr:to>
      <xdr:col>9</xdr:col>
      <xdr:colOff>2325584</xdr:colOff>
      <xdr:row>24</xdr:row>
      <xdr:rowOff>1375267</xdr:rowOff>
    </xdr:to>
    <xdr:pic>
      <xdr:nvPicPr>
        <xdr:cNvPr id="19" name="Picture 7"/>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879286" y="24814480"/>
          <a:ext cx="2127662" cy="125156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321624</xdr:colOff>
      <xdr:row>25</xdr:row>
      <xdr:rowOff>74221</xdr:rowOff>
    </xdr:from>
    <xdr:to>
      <xdr:col>9</xdr:col>
      <xdr:colOff>2102922</xdr:colOff>
      <xdr:row>25</xdr:row>
      <xdr:rowOff>1340923</xdr:rowOff>
    </xdr:to>
    <xdr:pic>
      <xdr:nvPicPr>
        <xdr:cNvPr id="20" name="Picture 2" descr="http://thumb1.shutterstock.com/display_pic_with_logo/1020994/324342278/stock-photo-girl-drinking-water-sitting-on-a-couch-at-home-and-looking-at-camera-324342278.jp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4002988" y="26224676"/>
          <a:ext cx="1781298" cy="12667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705098</xdr:colOff>
      <xdr:row>26</xdr:row>
      <xdr:rowOff>24740</xdr:rowOff>
    </xdr:from>
    <xdr:to>
      <xdr:col>9</xdr:col>
      <xdr:colOff>1730766</xdr:colOff>
      <xdr:row>26</xdr:row>
      <xdr:rowOff>1631621</xdr:rowOff>
    </xdr:to>
    <xdr:pic>
      <xdr:nvPicPr>
        <xdr:cNvPr id="21" name="Picture 2" descr="http://thumb7.shutterstock.com/display_pic_with_logo/158116/198598505/stock-photo-shower-with-flowing-water-and-steam-198598505.jpg"/>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4386462" y="27659610"/>
          <a:ext cx="1025668" cy="1606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333994</xdr:colOff>
      <xdr:row>27</xdr:row>
      <xdr:rowOff>383474</xdr:rowOff>
    </xdr:from>
    <xdr:to>
      <xdr:col>9</xdr:col>
      <xdr:colOff>2438847</xdr:colOff>
      <xdr:row>27</xdr:row>
      <xdr:rowOff>1880259</xdr:rowOff>
    </xdr:to>
    <xdr:pic>
      <xdr:nvPicPr>
        <xdr:cNvPr id="22" name="Picture 2" descr="http://thumb7.shutterstock.com/display_pic_with_logo/87573/87573,1209391288,1/stock-photo-melting-ice-at-antarctica-12007207.jpg"/>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4015358" y="29787273"/>
          <a:ext cx="2104853" cy="1496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7" zoomScaleNormal="77" zoomScalePageLayoutView="140" workbookViewId="0">
      <pane ySplit="9" topLeftCell="A31"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97.5" customHeight="1" x14ac:dyDescent="0.25">
      <c r="A10" s="12" t="str">
        <f>IF(OR(B10&lt;&gt;"",J10&lt;&gt;""),"IMG01","")</f>
        <v>IMG01</v>
      </c>
      <c r="B10" s="62" t="s">
        <v>190</v>
      </c>
      <c r="C10" s="20" t="str">
        <f t="shared" ref="C10:C41" si="0">IF(OR(B10&lt;&gt;"",J10&lt;&gt;""),IF($G$4="Recurso",CONCATENATE($G$4," ",$G$5),$G$4),"")</f>
        <v>Recurso F7</v>
      </c>
      <c r="D10" s="63" t="s">
        <v>191</v>
      </c>
      <c r="E10" s="63" t="s">
        <v>150</v>
      </c>
      <c r="F10" s="13" t="str">
        <f t="shared" ref="F10" ca="1" si="1">IF(OR(B10&lt;&gt;"",J10&lt;&gt;""),CONCATENATE($C$7,"_",$A10,IF($G$4="Cuaderno de Estudio","_small",CONCATENATE(IF(I10="","","n"),IF(LEFT($G$5,1)="F",".jpg",".png")))),"")</f>
        <v>CN_10_15_REC10_IMG01.jpg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08.75" customHeight="1" x14ac:dyDescent="0.25">
      <c r="A11" s="12" t="str">
        <f t="shared" ref="A11:A18" si="3">IF(OR(B11&lt;&gt;"",J11&lt;&gt;""),CONCATENATE(LEFT(A10,3),IF(MID(A10,4,2)+1&lt;10,CONCATENATE("0",MID(A10,4,2)+1))),"")</f>
        <v>IMG02</v>
      </c>
      <c r="B11" s="62">
        <v>338403404</v>
      </c>
      <c r="C11" s="20" t="str">
        <f t="shared" si="0"/>
        <v>Recurso F7</v>
      </c>
      <c r="D11" s="63" t="s">
        <v>191</v>
      </c>
      <c r="E11" s="63" t="s">
        <v>150</v>
      </c>
      <c r="F11" s="13" t="str">
        <f t="shared" ref="F11:F74" ca="1" si="4">IF(OR(B11&lt;&gt;"",J11&lt;&gt;""),CONCATENATE($C$7,"_",$A11,IF($G$4="Cuaderno de Estudio","_small",CONCATENATE(IF(I11="","","n"),IF(LEFT($G$5,1)="F",".jpg",".png")))),"")</f>
        <v>CN_10_15_REC10_IMG02.jpg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14.75" customHeight="1" x14ac:dyDescent="0.25">
      <c r="A12" s="12" t="str">
        <f t="shared" si="3"/>
        <v>IMG03</v>
      </c>
      <c r="B12" s="62">
        <v>111923522</v>
      </c>
      <c r="C12" s="20" t="str">
        <f t="shared" si="0"/>
        <v>Recurso F7</v>
      </c>
      <c r="D12" s="63" t="s">
        <v>191</v>
      </c>
      <c r="E12" s="63" t="s">
        <v>150</v>
      </c>
      <c r="F12" s="13" t="str">
        <f t="shared" ca="1" si="4"/>
        <v>CN_10_15_REC10_IMG03.jpg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29" customHeight="1" x14ac:dyDescent="0.25">
      <c r="A13" s="12" t="str">
        <f t="shared" si="3"/>
        <v>IMG04</v>
      </c>
      <c r="B13" s="62" t="s">
        <v>192</v>
      </c>
      <c r="C13" s="20" t="str">
        <f t="shared" si="0"/>
        <v>Recurso F7</v>
      </c>
      <c r="D13" s="63" t="s">
        <v>191</v>
      </c>
      <c r="E13" s="63" t="s">
        <v>150</v>
      </c>
      <c r="F13" s="13" t="str">
        <f t="shared" ca="1" si="4"/>
        <v>CN_10_15_REC10_IMG04.jpg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90.75" customHeight="1" x14ac:dyDescent="0.25">
      <c r="A14" s="12" t="str">
        <f t="shared" si="3"/>
        <v>IMG05</v>
      </c>
      <c r="B14" s="62" t="s">
        <v>193</v>
      </c>
      <c r="C14" s="20" t="str">
        <f t="shared" si="0"/>
        <v>Recurso F7</v>
      </c>
      <c r="D14" s="63"/>
      <c r="E14" s="63" t="s">
        <v>150</v>
      </c>
      <c r="F14" s="13" t="str">
        <f t="shared" ca="1" si="4"/>
        <v>CN_10_15_REC10_IMG05.jpg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95.25" customHeight="1" x14ac:dyDescent="0.25">
      <c r="A15" s="12" t="str">
        <f t="shared" si="3"/>
        <v>IMG06</v>
      </c>
      <c r="B15" s="62" t="s">
        <v>195</v>
      </c>
      <c r="C15" s="20" t="str">
        <f t="shared" si="0"/>
        <v>Recurso F7</v>
      </c>
      <c r="D15" s="63" t="s">
        <v>194</v>
      </c>
      <c r="E15" s="63" t="s">
        <v>150</v>
      </c>
      <c r="F15" s="13" t="str">
        <f t="shared" ca="1" si="4"/>
        <v>CN_10_15_REC10_IMG06.jpg</v>
      </c>
      <c r="G15" s="13" t="str">
        <f ca="1">IF($F15&lt;&gt;"",IF($G$4="Recurso",VLOOKUP($E15,OFFSET('Definición técnica de imagenes'!$A$1,MATCH($G$5,'Definición técnica de imagenes'!$A$1:$A$104,0)-1,1,COUNTIF('Definición técnica de imagenes'!$A$3:$A$102,$G$5),5),5,FALSE),'Definición técnica de imagenes'!$F$16),"")</f>
        <v>350 x 230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08.75" customHeight="1" x14ac:dyDescent="0.3">
      <c r="A16" s="12" t="str">
        <f t="shared" si="3"/>
        <v>IMG07</v>
      </c>
      <c r="B16" s="62">
        <v>51265660</v>
      </c>
      <c r="C16" s="20" t="str">
        <f t="shared" si="0"/>
        <v>Recurso F7</v>
      </c>
      <c r="D16" s="63"/>
      <c r="E16" s="63" t="s">
        <v>150</v>
      </c>
      <c r="F16" s="13" t="str">
        <f t="shared" ca="1" si="4"/>
        <v>CN_10_15_REC10_IMG07.jpg</v>
      </c>
      <c r="G16" s="13" t="str">
        <f ca="1">IF($F16&lt;&gt;"",IF($G$4="Recurso",VLOOKUP($E16,OFFSET('Definición técnica de imagenes'!$A$1,MATCH($G$5,'Definición técnica de imagenes'!$A$1:$A$104,0)-1,1,COUNTIF('Definición técnica de imagenes'!$A$3:$A$102,$G$5),5),5,FALSE),'Definición técnica de imagenes'!$F$16),"")</f>
        <v>350 x 230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17" customHeight="1" x14ac:dyDescent="0.25">
      <c r="A17" s="12" t="str">
        <f t="shared" si="3"/>
        <v>IMG08</v>
      </c>
      <c r="B17" s="62">
        <v>179392559</v>
      </c>
      <c r="C17" s="20" t="str">
        <f t="shared" si="0"/>
        <v>Recurso F7</v>
      </c>
      <c r="D17" s="63" t="s">
        <v>191</v>
      </c>
      <c r="E17" s="63" t="s">
        <v>150</v>
      </c>
      <c r="F17" s="13" t="str">
        <f t="shared" ca="1" si="4"/>
        <v>CN_10_15_REC10_IMG08.jpg</v>
      </c>
      <c r="G17" s="13" t="str">
        <f ca="1">IF($F17&lt;&gt;"",IF($G$4="Recurso",VLOOKUP($E17,OFFSET('Definición técnica de imagenes'!$A$1,MATCH($G$5,'Definición técnica de imagenes'!$A$1:$A$104,0)-1,1,COUNTIF('Definición técnica de imagenes'!$A$3:$A$102,$G$5),5),5,FALSE),'Definición técnica de imagenes'!$F$16),"")</f>
        <v>350 x 230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34.25" customHeight="1" x14ac:dyDescent="0.25">
      <c r="A18" s="12" t="str">
        <f t="shared" si="3"/>
        <v>IMG09</v>
      </c>
      <c r="B18" s="62">
        <v>144367237</v>
      </c>
      <c r="C18" s="20" t="str">
        <f t="shared" si="0"/>
        <v>Recurso F7</v>
      </c>
      <c r="D18" s="63" t="s">
        <v>191</v>
      </c>
      <c r="E18" s="63" t="s">
        <v>150</v>
      </c>
      <c r="F18" s="13" t="str">
        <f t="shared" ca="1" si="4"/>
        <v>CN_10_15_REC10_IMG09.jpg</v>
      </c>
      <c r="G18" s="13" t="str">
        <f ca="1">IF($F18&lt;&gt;"",IF($G$4="Recurso",VLOOKUP($E18,OFFSET('Definición técnica de imagenes'!$A$1,MATCH($G$5,'Definición técnica de imagenes'!$A$1:$A$104,0)-1,1,COUNTIF('Definición técnica de imagenes'!$A$3:$A$102,$G$5),5),5,FALSE),'Definición técnica de imagenes'!$F$16),"")</f>
        <v>350 x 230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17.75" customHeight="1" x14ac:dyDescent="0.3">
      <c r="A19" s="12" t="str">
        <f t="shared" ref="A19:A50" si="6">IF(OR(B19&lt;&gt;"",J19&lt;&gt;""),CONCATENATE(LEFT(A18,3),IF(MID(A18,4,2)+1&lt;10,CONCATENATE("0",MID(A18,4,2)+1),MID(A18,4,2)+1)),"")</f>
        <v>IMG10</v>
      </c>
      <c r="B19" s="62">
        <v>146471507</v>
      </c>
      <c r="C19" s="20" t="str">
        <f t="shared" si="0"/>
        <v>Recurso F7</v>
      </c>
      <c r="D19" s="63" t="s">
        <v>191</v>
      </c>
      <c r="E19" s="63" t="s">
        <v>155</v>
      </c>
      <c r="F19" s="13" t="str">
        <f t="shared" ca="1" si="4"/>
        <v>CN_10_15_REC10_IMG10n.jpg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CN_10_15_REC10_IMG10a.jpg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c r="O19" s="2" t="str">
        <f>'Definición técnica de imagenes'!A31</f>
        <v>F10</v>
      </c>
    </row>
    <row r="20" spans="1:15" s="11" customFormat="1" ht="113.25" customHeight="1" x14ac:dyDescent="0.25">
      <c r="A20" s="12" t="str">
        <f t="shared" si="6"/>
        <v>IMG11</v>
      </c>
      <c r="B20" s="62" t="s">
        <v>196</v>
      </c>
      <c r="C20" s="20" t="str">
        <f t="shared" si="0"/>
        <v>Recurso F7</v>
      </c>
      <c r="D20" s="63" t="s">
        <v>191</v>
      </c>
      <c r="E20" s="63" t="s">
        <v>155</v>
      </c>
      <c r="F20" s="13" t="str">
        <f t="shared" ca="1" si="4"/>
        <v>CN_10_15_REC10_IMG11n.jpg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CN_10_15_REC10_IMG11a.jpg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c r="O20" s="2" t="str">
        <f>'Definición técnica de imagenes'!A32</f>
        <v>F10B</v>
      </c>
    </row>
    <row r="21" spans="1:15" s="11" customFormat="1" ht="136.5" customHeight="1" x14ac:dyDescent="0.25">
      <c r="A21" s="12" t="str">
        <f t="shared" si="6"/>
        <v>IMG12</v>
      </c>
      <c r="B21" s="62" t="s">
        <v>195</v>
      </c>
      <c r="C21" s="20" t="str">
        <f t="shared" si="0"/>
        <v>Recurso F7</v>
      </c>
      <c r="D21" s="63" t="s">
        <v>194</v>
      </c>
      <c r="E21" s="63" t="s">
        <v>155</v>
      </c>
      <c r="F21" s="13" t="str">
        <f t="shared" ca="1" si="4"/>
        <v>CN_10_15_REC10_IMG12n.jpg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CN_10_15_REC10_IMG12a.jpg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t="s">
        <v>197</v>
      </c>
      <c r="O21" s="2" t="str">
        <f>'Definición técnica de imagenes'!A33</f>
        <v>F11</v>
      </c>
    </row>
    <row r="22" spans="1:15" s="11" customFormat="1" ht="146.25" customHeight="1" x14ac:dyDescent="0.25">
      <c r="A22" s="12" t="str">
        <f t="shared" si="6"/>
        <v>IMG13</v>
      </c>
      <c r="B22" s="62" t="s">
        <v>195</v>
      </c>
      <c r="C22" s="20" t="str">
        <f t="shared" si="0"/>
        <v>Recurso F7</v>
      </c>
      <c r="D22" s="63" t="s">
        <v>194</v>
      </c>
      <c r="E22" s="63" t="s">
        <v>155</v>
      </c>
      <c r="F22" s="13" t="str">
        <f t="shared" ca="1" si="4"/>
        <v>CN_10_15_REC10_IMG13n.jpg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CN_10_15_REC10_IMG13a.jpg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9" t="s">
        <v>197</v>
      </c>
      <c r="O22" s="2" t="str">
        <f>'Definición técnica de imagenes'!A34</f>
        <v>F12</v>
      </c>
    </row>
    <row r="23" spans="1:15" s="11" customFormat="1" ht="131.25" customHeight="1" x14ac:dyDescent="0.25">
      <c r="A23" s="12" t="str">
        <f t="shared" si="6"/>
        <v>IMG14</v>
      </c>
      <c r="B23" s="62">
        <v>214588645</v>
      </c>
      <c r="C23" s="20" t="str">
        <f t="shared" si="0"/>
        <v>Recurso F7</v>
      </c>
      <c r="D23" s="63" t="s">
        <v>191</v>
      </c>
      <c r="E23" s="63" t="s">
        <v>155</v>
      </c>
      <c r="F23" s="13" t="str">
        <f t="shared" ca="1" si="4"/>
        <v>CN_10_15_REC10_IMG14n.jpg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CN_10_15_REC10_IMG14a.jpg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4"/>
      <c r="O23" s="2" t="str">
        <f>'Definición técnica de imagenes'!A35</f>
        <v>F13</v>
      </c>
    </row>
    <row r="24" spans="1:15" s="11" customFormat="1" ht="135" customHeight="1" x14ac:dyDescent="0.25">
      <c r="A24" s="12" t="str">
        <f t="shared" si="6"/>
        <v>IMG15</v>
      </c>
      <c r="B24" s="62">
        <v>327127640</v>
      </c>
      <c r="C24" s="20" t="str">
        <f t="shared" si="0"/>
        <v>Recurso F7</v>
      </c>
      <c r="D24" s="63" t="s">
        <v>191</v>
      </c>
      <c r="E24" s="63" t="s">
        <v>155</v>
      </c>
      <c r="F24" s="13" t="str">
        <f t="shared" ca="1" si="4"/>
        <v>CN_10_15_REC10_IMG15n.jpg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CN_10_15_REC10_IMG15a.jpg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c r="K24" s="65"/>
      <c r="O24" s="2" t="str">
        <f>'Definición técnica de imagenes'!A37</f>
        <v>F13B</v>
      </c>
    </row>
    <row r="25" spans="1:15" s="11" customFormat="1" ht="114.75" customHeight="1" x14ac:dyDescent="0.25">
      <c r="A25" s="12" t="str">
        <f t="shared" si="6"/>
        <v>IMG16</v>
      </c>
      <c r="B25" s="62" t="s">
        <v>195</v>
      </c>
      <c r="C25" s="20" t="str">
        <f t="shared" si="0"/>
        <v>Recurso F7</v>
      </c>
      <c r="D25" s="63" t="s">
        <v>194</v>
      </c>
      <c r="E25" s="63" t="s">
        <v>155</v>
      </c>
      <c r="F25" s="13" t="str">
        <f t="shared" ca="1" si="4"/>
        <v>CN_10_15_REC10_IMG16n.jpg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CN_10_15_REC10_IMG16a.jpg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c r="K25" s="64" t="s">
        <v>197</v>
      </c>
    </row>
    <row r="26" spans="1:15" s="11" customFormat="1" ht="117" customHeight="1" x14ac:dyDescent="0.25">
      <c r="A26" s="12" t="str">
        <f t="shared" si="6"/>
        <v>IMG17</v>
      </c>
      <c r="B26" s="62">
        <v>324342278</v>
      </c>
      <c r="C26" s="20" t="str">
        <f t="shared" si="0"/>
        <v>Recurso F7</v>
      </c>
      <c r="D26" s="63" t="s">
        <v>191</v>
      </c>
      <c r="E26" s="63" t="s">
        <v>155</v>
      </c>
      <c r="F26" s="13" t="str">
        <f t="shared" ca="1" si="4"/>
        <v>CN_10_15_REC10_IMG17n.jpg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CN_10_15_REC10_IMG17a.jpg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c r="K26" s="64"/>
    </row>
    <row r="27" spans="1:15" s="11" customFormat="1" ht="139.5" customHeight="1" x14ac:dyDescent="0.25">
      <c r="A27" s="12" t="str">
        <f t="shared" si="6"/>
        <v>IMG18</v>
      </c>
      <c r="B27" s="62" t="s">
        <v>198</v>
      </c>
      <c r="C27" s="20" t="str">
        <f t="shared" si="0"/>
        <v>Recurso F7</v>
      </c>
      <c r="D27" s="63" t="s">
        <v>191</v>
      </c>
      <c r="E27" s="63" t="s">
        <v>155</v>
      </c>
      <c r="F27" s="13" t="str">
        <f t="shared" ca="1" si="4"/>
        <v>CN_10_15_REC10_IMG18n.jpg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CN_10_15_REC10_IMG18a.jpg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c r="K27" s="64"/>
      <c r="O27" s="2"/>
    </row>
    <row r="28" spans="1:15" s="11" customFormat="1" ht="163.5" customHeight="1" x14ac:dyDescent="0.25">
      <c r="A28" s="12" t="str">
        <f t="shared" si="6"/>
        <v>IMG19</v>
      </c>
      <c r="B28" s="62">
        <v>12007207</v>
      </c>
      <c r="C28" s="20" t="str">
        <f t="shared" si="0"/>
        <v>Recurso F7</v>
      </c>
      <c r="D28" s="63" t="s">
        <v>191</v>
      </c>
      <c r="E28" s="63" t="s">
        <v>155</v>
      </c>
      <c r="F28" s="13" t="str">
        <f t="shared" ca="1" si="4"/>
        <v>CN_10_15_REC10_IMG19n.jpg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CN_10_15_REC10_IMG19a.jpg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c r="K28" s="64"/>
    </row>
    <row r="29" spans="1:15" s="11" customFormat="1" ht="70.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64.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65.2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61.5"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69.7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60.7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68.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78.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62.25"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6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2016-06-24T00:29:04Z</dcterms:modified>
</cp:coreProperties>
</file>