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H36" i="1"/>
  <c r="H35" i="1"/>
  <c r="H29" i="1"/>
  <c r="H28" i="1"/>
  <c r="H22" i="1"/>
  <c r="H21" i="1"/>
  <c r="H15" i="1"/>
  <c r="H14" i="1"/>
  <c r="H13" i="1"/>
  <c r="H12" i="1"/>
  <c r="H11"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l="1"/>
  <c r="G16" i="1" s="1"/>
  <c r="H16" i="1"/>
  <c r="A17" i="1"/>
  <c r="F17" i="1" l="1"/>
  <c r="G17" i="1" s="1"/>
  <c r="H17" i="1"/>
  <c r="A18" i="1"/>
  <c r="F18" i="1" l="1"/>
  <c r="G18" i="1" s="1"/>
  <c r="H18" i="1"/>
  <c r="A19" i="1"/>
  <c r="F19" i="1" l="1"/>
  <c r="G19" i="1" s="1"/>
  <c r="H19" i="1"/>
  <c r="A20" i="1"/>
  <c r="H20" i="1" l="1"/>
  <c r="F20" i="1"/>
  <c r="G20" i="1" s="1"/>
  <c r="A21" i="1"/>
  <c r="F21" i="1" s="1"/>
  <c r="G21" i="1" s="1"/>
  <c r="A22" i="1" l="1"/>
  <c r="F22" i="1" s="1"/>
  <c r="G22" i="1" s="1"/>
  <c r="A23" i="1" l="1"/>
  <c r="F23" i="1" l="1"/>
  <c r="G23" i="1" s="1"/>
  <c r="H23" i="1"/>
  <c r="A24" i="1"/>
  <c r="F24" i="1" l="1"/>
  <c r="G24" i="1" s="1"/>
  <c r="H24" i="1"/>
  <c r="A25" i="1"/>
  <c r="H25" i="1" l="1"/>
  <c r="F25" i="1"/>
  <c r="G25" i="1" s="1"/>
  <c r="A26" i="1"/>
  <c r="F26" i="1" l="1"/>
  <c r="G26" i="1" s="1"/>
  <c r="H26" i="1"/>
  <c r="A27" i="1"/>
  <c r="F27" i="1" l="1"/>
  <c r="G27" i="1" s="1"/>
  <c r="H27" i="1"/>
  <c r="A28" i="1"/>
  <c r="F28" i="1" s="1"/>
  <c r="G28" i="1" s="1"/>
  <c r="A29" i="1" l="1"/>
  <c r="F29" i="1" s="1"/>
  <c r="G29" i="1" s="1"/>
  <c r="A30" i="1" l="1"/>
  <c r="F30" i="1" l="1"/>
  <c r="G30" i="1" s="1"/>
  <c r="H30" i="1"/>
  <c r="A31" i="1"/>
  <c r="F31" i="1" l="1"/>
  <c r="G31" i="1" s="1"/>
  <c r="H31" i="1"/>
  <c r="A32" i="1"/>
  <c r="F32" i="1" l="1"/>
  <c r="G32" i="1" s="1"/>
  <c r="H32" i="1"/>
  <c r="A33" i="1"/>
  <c r="F33" i="1" l="1"/>
  <c r="G33" i="1" s="1"/>
  <c r="H33" i="1"/>
  <c r="A34" i="1"/>
  <c r="H34" i="1" l="1"/>
  <c r="F34" i="1"/>
  <c r="G34" i="1" s="1"/>
  <c r="A35" i="1"/>
  <c r="F35" i="1" s="1"/>
  <c r="G35" i="1" s="1"/>
  <c r="A36" i="1" l="1"/>
  <c r="F36" i="1" s="1"/>
  <c r="G36" i="1" s="1"/>
  <c r="A37" i="1" l="1"/>
  <c r="H37" i="1" l="1"/>
  <c r="F37" i="1"/>
  <c r="G37" i="1" s="1"/>
  <c r="A38" i="1"/>
  <c r="F38" i="1" l="1"/>
  <c r="G38" i="1" s="1"/>
  <c r="H38" i="1"/>
  <c r="A39" i="1"/>
  <c r="H39" i="1" l="1"/>
  <c r="F39" i="1"/>
  <c r="G39" i="1" s="1"/>
  <c r="A40" i="1"/>
  <c r="F40" i="1" l="1"/>
  <c r="G40" i="1" s="1"/>
  <c r="H40" i="1"/>
  <c r="A41" i="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<sst xmlns="http://schemas.openxmlformats.org/spreadsheetml/2006/main" count="478" uniqueCount="195">
  <si>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</si>
  <si>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</si>
  <si>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</si>
  <si>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</si>
  <si>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</si>
  <si>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</si>
  <si>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</si>
  <si>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</si>
  <si>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</si>
  <si>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</si>
  <si>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</si>
  <si>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</si>
  <si>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</si>
  <si>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</si>
  <si>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</si>
  <si>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</si>
  <si>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</si>
  <si>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</si>
  <si>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</si>
  <si>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</si>
  <si>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</si>
  <si>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</si>
  <si>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</si>
  <si>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</si>
  <si>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</si>
  <si>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</si>
  <si>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</si>
  <si>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</si>
  <si>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</si>
  <si>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</si>
  <si>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</si>
  <si>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</si>
  <si>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</si>
  <si>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</si>
  <si>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</si>
  <si>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</si>
  <si>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</si>
  <si>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</si>
  <si>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</si>
  <si>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</si>
  <si>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</si>
  <si>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</si>
  <si>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</si>
  <si>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</si>
  <si>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</si>
  <si>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</si>
  <si>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</si>
  <si>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</si>
  <si>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</si>
  <si>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</si>
  <si>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</si>
  <si>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</si>
  <si>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</si>
  <si>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</si>
  <si>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</si>
  <si>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</si>
  <si>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</si>
  <si>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</si>
  <si>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</si>
  <si>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</si>
  <si>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</si>
  <si>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</si>
  <si>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</si>
  <si>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</si>
  <si>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</si>
  <si>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</si>
  <si>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</si>
  <si>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</si>
  <si>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</si>
  <si>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</si>
  <si>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</si>
  <si>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</si>
  <si>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</si>
  <si>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</si>
  <si>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</si>
  <si>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</si>
  <si>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</si>
  <si>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</si>
  <si>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</si>
  <si>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</si>
  <si>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</si>
  <si>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</si>
  <si>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</si>
  <si>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</si>
  <si>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</si>
  <si>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</si>
  <si>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</si>
  <si>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</si>
  <si>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</si>
  <si>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</si>
  <si>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</si>
  <si>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</si>
  <si>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</si>
  <si>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</si>
  <si>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</si>
  <si>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</si>
  <si>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</si>
  <si>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</si>
  <si>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</si>
  <si>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</si>
  <si>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</si>
  <si>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</si>
  <si>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</si>
  <si>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</si>
  <si>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</si>
  <si>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</si>
  <si>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</si>
  <si>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</si>
  <si>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</si>
  <si>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</si>
  <si>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</si>
  <si>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</si>
  <si>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</si>
  <si>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</si>
  <si>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</si>
  <si>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</si>
  <si>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</si>
  <si>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</si>
  <si>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</si>
  <si>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</si>
  <si>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</si>
  <si>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</si>
  <si>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</si>
  <si>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</si>
  <si>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</si>
  <si>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</si>
  <si>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</si>
  <si>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</si>
  <si>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</si>
  <si>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</si>
  <si>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</si>
  <si>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</si>
  <si>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</si>
  <si>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</si>
  <si>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</si>
  <si>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</si>
  <si>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</si>
  <si>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</si>
  <si>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</si>
  <si>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</si>
  <si>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</si>
  <si>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</si>
  <si>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</si>
  <si>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</si>
  <si>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</si>
  <si>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</si>
  <si>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</si>
  <si>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</si>
  <si>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</si>
  <si>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</si>
  <si>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</si>
  <si>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</si>
  <si>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</si>
  <si>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</si>
  <si>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</si>
  <si>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</si>
  <si>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</si>
  <si>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</si>
  <si>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</si>
  <si>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</si>
  <si>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</si>
  <si>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</si>
  <si>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</si>
  <si>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</si>
  <si>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</si>
  <si>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</si>
  <si>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</si>
  <si>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</si>
  <si>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</si>
  <si>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</si>
  <si>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</si>
  <si>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</si>
  <si>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</si>
  <si>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</si>
  <si>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</si>
  <si>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</si>
  <si>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</si>
  <si>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</si>
  <si>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</si>
  <si>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</si>
  <si>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</si>
  <si>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</si>
  <si>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</si>
  <si>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</si>
  <si>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</si>
  <si>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</si>
  <si>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</si>
  <si>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</si>
  <si>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CN_10_15_REC140</t>
  </si>
  <si>
    <t>Las disoluciones</t>
  </si>
  <si>
    <t>VER DESCRIPCIÓN Y OBSERVACIONES</t>
  </si>
  <si>
    <t xml:space="preserve"> 33898960 </t>
  </si>
  <si>
    <t>Fotografía</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</si>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</sst>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gif"/><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gif"/><Relationship Id="rId28" Type="http://schemas.openxmlformats.org/officeDocument/2006/relationships/image" Target="../media/image28.jpe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gif"/></Relationships>
</file>

<file path=xl/drawings/drawing1.xml><?xml version="1.0" encoding="utf-8"?>
<xdr:wsDr xmlns:xdr="http://schemas.openxmlformats.org/drawingml/2006/spreadsheetDrawing" xmlns:a="http://schemas.openxmlformats.org/drawingml/2006/main">
  <xdr:twoCellAnchor editAs="oneCell">
    <xdr:from>
      <xdr:col>9</xdr:col>
      <xdr:colOff>1026914</xdr:colOff>
      <xdr:row>9</xdr:row>
      <xdr:rowOff>401836</xdr:rowOff>
    </xdr:from>
    <xdr:to>
      <xdr:col>9</xdr:col>
      <xdr:colOff>1702986</xdr:colOff>
      <xdr:row>9</xdr:row>
      <xdr:rowOff>1468124</xdr:rowOff>
    </xdr:to>
    <xdr:pic>
      <xdr:nvPicPr>
        <xdr:cNvPr id="2" name="Picture 2" descr="http://thumb9.shutterstock.com/display_pic_with_logo/921689/318737822/stock-photo-wood-thermometer-for-measuring-the-temperature-outside-318737822.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48867" y="2530078"/>
          <a:ext cx="676072" cy="1066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1086446</xdr:colOff>
      <xdr:row>10</xdr:row>
      <xdr:rowOff>148828</xdr:rowOff>
    </xdr:from>
    <xdr:to>
      <xdr:col>9</xdr:col>
      <xdr:colOff>1724450</xdr:colOff>
      <xdr:row>10</xdr:row>
      <xdr:rowOff>1519485</xdr:rowOff>
    </xdr:to>
    <xdr:pic>
      <xdr:nvPicPr>
        <xdr:cNvPr id="3"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H="1">
          <a:off x="14808399" y="4271367"/>
          <a:ext cx="638004" cy="137065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342305</xdr:colOff>
      <xdr:row>11</xdr:row>
      <xdr:rowOff>104180</xdr:rowOff>
    </xdr:from>
    <xdr:to>
      <xdr:col>9</xdr:col>
      <xdr:colOff>2286521</xdr:colOff>
      <xdr:row>11</xdr:row>
      <xdr:rowOff>1494830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64258" y="5834063"/>
          <a:ext cx="1944216" cy="13906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357187</xdr:colOff>
      <xdr:row>12</xdr:row>
      <xdr:rowOff>565547</xdr:rowOff>
    </xdr:from>
    <xdr:to>
      <xdr:col>9</xdr:col>
      <xdr:colOff>2229395</xdr:colOff>
      <xdr:row>12</xdr:row>
      <xdr:rowOff>1285307</xdr:rowOff>
    </xdr:to>
    <xdr:pic>
      <xdr:nvPicPr>
        <xdr:cNvPr id="5" name="Picture 6" descr="http://thumb7.shutterstock.com/display_pic_with_logo/339637/339637,1248011120,1/stock-vector-osmosis-scheme-33898960.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79140" y="7902774"/>
          <a:ext cx="1872208" cy="71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937617</xdr:colOff>
      <xdr:row>13</xdr:row>
      <xdr:rowOff>44649</xdr:rowOff>
    </xdr:from>
    <xdr:to>
      <xdr:col>9</xdr:col>
      <xdr:colOff>1762420</xdr:colOff>
      <xdr:row>13</xdr:row>
      <xdr:rowOff>1845469</xdr:rowOff>
    </xdr:to>
    <xdr:pic>
      <xdr:nvPicPr>
        <xdr:cNvPr id="6"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659570" y="9108282"/>
          <a:ext cx="824803" cy="180082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506015</xdr:colOff>
      <xdr:row>14</xdr:row>
      <xdr:rowOff>148828</xdr:rowOff>
    </xdr:from>
    <xdr:to>
      <xdr:col>9</xdr:col>
      <xdr:colOff>2383222</xdr:colOff>
      <xdr:row>14</xdr:row>
      <xdr:rowOff>1521276</xdr:rowOff>
    </xdr:to>
    <xdr:pic>
      <xdr:nvPicPr>
        <xdr:cNvPr id="7" name="Picture 4" descr="http://thumb9.shutterstock.com/display_pic_with_logo/3174518/411093832/stock-photo-green-pen-on-an-empty-paper-on-a-wooden-table-411093832.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27968" y="11162109"/>
          <a:ext cx="1877207" cy="1372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238125</xdr:colOff>
      <xdr:row>15</xdr:row>
      <xdr:rowOff>312539</xdr:rowOff>
    </xdr:from>
    <xdr:to>
      <xdr:col>9</xdr:col>
      <xdr:colOff>2518027</xdr:colOff>
      <xdr:row>15</xdr:row>
      <xdr:rowOff>1449881</xdr:rowOff>
    </xdr:to>
    <xdr:pic>
      <xdr:nvPicPr>
        <xdr:cNvPr id="8"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60078" y="12903398"/>
          <a:ext cx="2279902" cy="113734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29766</xdr:colOff>
      <xdr:row>16</xdr:row>
      <xdr:rowOff>357188</xdr:rowOff>
    </xdr:from>
    <xdr:to>
      <xdr:col>9</xdr:col>
      <xdr:colOff>2622054</xdr:colOff>
      <xdr:row>16</xdr:row>
      <xdr:rowOff>1336497</xdr:rowOff>
    </xdr:to>
    <xdr:pic>
      <xdr:nvPicPr>
        <xdr:cNvPr id="9" name="Picture 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51719" y="14719102"/>
          <a:ext cx="2592288" cy="97930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401836</xdr:colOff>
      <xdr:row>17</xdr:row>
      <xdr:rowOff>89297</xdr:rowOff>
    </xdr:from>
    <xdr:to>
      <xdr:col>9</xdr:col>
      <xdr:colOff>2111243</xdr:colOff>
      <xdr:row>17</xdr:row>
      <xdr:rowOff>1601465</xdr:rowOff>
    </xdr:to>
    <xdr:pic>
      <xdr:nvPicPr>
        <xdr:cNvPr id="10"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23789" y="16103203"/>
          <a:ext cx="1709407" cy="151216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253009</xdr:colOff>
      <xdr:row>18</xdr:row>
      <xdr:rowOff>139302</xdr:rowOff>
    </xdr:from>
    <xdr:to>
      <xdr:col>9</xdr:col>
      <xdr:colOff>2321719</xdr:colOff>
      <xdr:row>18</xdr:row>
      <xdr:rowOff>1540087</xdr:rowOff>
    </xdr:to>
    <xdr:pic>
      <xdr:nvPicPr>
        <xdr:cNvPr id="11"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74962" y="17834966"/>
          <a:ext cx="2068710" cy="140078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89297</xdr:colOff>
      <xdr:row>19</xdr:row>
      <xdr:rowOff>89297</xdr:rowOff>
    </xdr:from>
    <xdr:to>
      <xdr:col>9</xdr:col>
      <xdr:colOff>2334536</xdr:colOff>
      <xdr:row>19</xdr:row>
      <xdr:rowOff>1745481</xdr:rowOff>
    </xdr:to>
    <xdr:pic>
      <xdr:nvPicPr>
        <xdr:cNvPr id="12" name="Picture 3"/>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811250" y="19392305"/>
          <a:ext cx="2245239" cy="16561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238125</xdr:colOff>
      <xdr:row>20</xdr:row>
      <xdr:rowOff>74414</xdr:rowOff>
    </xdr:from>
    <xdr:to>
      <xdr:col>9</xdr:col>
      <xdr:colOff>1862862</xdr:colOff>
      <xdr:row>20</xdr:row>
      <xdr:rowOff>2306662</xdr:rowOff>
    </xdr:to>
    <xdr:pic>
      <xdr:nvPicPr>
        <xdr:cNvPr id="13" name="Picture 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60078" y="21297305"/>
          <a:ext cx="1624737" cy="223224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401836</xdr:colOff>
      <xdr:row>21</xdr:row>
      <xdr:rowOff>133946</xdr:rowOff>
    </xdr:from>
    <xdr:to>
      <xdr:col>9</xdr:col>
      <xdr:colOff>2418060</xdr:colOff>
      <xdr:row>21</xdr:row>
      <xdr:rowOff>1567706</xdr:rowOff>
    </xdr:to>
    <xdr:pic>
      <xdr:nvPicPr>
        <xdr:cNvPr id="14" name="Picture 2" descr="http://thumb7.shutterstock.com/display_pic_with_logo/59253/139617071/stock-photo-students-doing-homework-and-preparing-exam-at-university-closeup-of-young-man-writing-in-college-139617071.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123789" y="23738087"/>
          <a:ext cx="2016224" cy="143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59532</xdr:colOff>
      <xdr:row>22</xdr:row>
      <xdr:rowOff>208360</xdr:rowOff>
    </xdr:from>
    <xdr:to>
      <xdr:col>9</xdr:col>
      <xdr:colOff>2545234</xdr:colOff>
      <xdr:row>22</xdr:row>
      <xdr:rowOff>1207833</xdr:rowOff>
    </xdr:to>
    <xdr:pic>
      <xdr:nvPicPr>
        <xdr:cNvPr id="15" name="Picture 5"/>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81485" y="25434727"/>
          <a:ext cx="2485702" cy="99947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253007</xdr:colOff>
      <xdr:row>23</xdr:row>
      <xdr:rowOff>208359</xdr:rowOff>
    </xdr:from>
    <xdr:to>
      <xdr:col>9</xdr:col>
      <xdr:colOff>2381587</xdr:colOff>
      <xdr:row>23</xdr:row>
      <xdr:rowOff>1336763</xdr:rowOff>
    </xdr:to>
    <xdr:pic>
      <xdr:nvPicPr>
        <xdr:cNvPr id="16" name="Picture 2"/>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974960" y="26908125"/>
          <a:ext cx="2128580" cy="112840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580430</xdr:colOff>
      <xdr:row>24</xdr:row>
      <xdr:rowOff>119062</xdr:rowOff>
    </xdr:from>
    <xdr:to>
      <xdr:col>9</xdr:col>
      <xdr:colOff>2336602</xdr:colOff>
      <xdr:row>24</xdr:row>
      <xdr:rowOff>1309487</xdr:rowOff>
    </xdr:to>
    <xdr:pic>
      <xdr:nvPicPr>
        <xdr:cNvPr id="17" name="Picture 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302383" y="28396406"/>
          <a:ext cx="1756172" cy="11904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327422</xdr:colOff>
      <xdr:row>25</xdr:row>
      <xdr:rowOff>163711</xdr:rowOff>
    </xdr:from>
    <xdr:to>
      <xdr:col>9</xdr:col>
      <xdr:colOff>2132558</xdr:colOff>
      <xdr:row>25</xdr:row>
      <xdr:rowOff>1031022</xdr:rowOff>
    </xdr:to>
    <xdr:pic>
      <xdr:nvPicPr>
        <xdr:cNvPr id="18" name="Picture 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049375" y="29884688"/>
          <a:ext cx="1805136" cy="86731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9</xdr:col>
      <xdr:colOff>565548</xdr:colOff>
      <xdr:row>26</xdr:row>
      <xdr:rowOff>178594</xdr:rowOff>
    </xdr:from>
    <xdr:to>
      <xdr:col>9</xdr:col>
      <xdr:colOff>2366367</xdr:colOff>
      <xdr:row>26</xdr:row>
      <xdr:rowOff>1518047</xdr:rowOff>
    </xdr:to>
    <xdr:grpSp>
      <xdr:nvGrpSpPr>
        <xdr:cNvPr id="19" name="5 Grupo"/>
        <xdr:cNvGrpSpPr/>
      </xdr:nvGrpSpPr>
      <xdr:grpSpPr>
        <a:xfrm>
          <a:off x="14287501" y="31298555"/>
          <a:ext cx="1800819" cy="1339453"/>
          <a:chOff x="4860032" y="2132856"/>
          <a:chExt cx="3667125" cy="1920130"/>
        </a:xfrm>
      </xdr:grpSpPr>
      <xdr:pic>
        <xdr:nvPicPr>
          <xdr:cNvPr id="20" name="4 Imagen" descr="C:\Users\LyzMarcela\Desktop\Edición Planeta\CN_10_15_CO\Formulas\CN_10_15_formula33.gif"/>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860032" y="2132856"/>
            <a:ext cx="3667125" cy="581025"/>
          </a:xfrm>
          <a:prstGeom prst="rect">
            <a:avLst/>
          </a:prstGeom>
          <a:noFill/>
          <a:ln>
            <a:noFill/>
          </a:ln>
        </xdr:spPr>
      </xdr:pic>
      <xdr:pic>
        <xdr:nvPicPr>
          <xdr:cNvPr id="21" name="Picture 3"/>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076056" y="2805211"/>
            <a:ext cx="2990850" cy="12477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editAs="oneCell">
    <xdr:from>
      <xdr:col>9</xdr:col>
      <xdr:colOff>208360</xdr:colOff>
      <xdr:row>27</xdr:row>
      <xdr:rowOff>119063</xdr:rowOff>
    </xdr:from>
    <xdr:to>
      <xdr:col>9</xdr:col>
      <xdr:colOff>2469230</xdr:colOff>
      <xdr:row>27</xdr:row>
      <xdr:rowOff>1127175</xdr:rowOff>
    </xdr:to>
    <xdr:pic>
      <xdr:nvPicPr>
        <xdr:cNvPr id="22" name="Picture 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930313" y="32995196"/>
          <a:ext cx="2260870" cy="100811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148828</xdr:colOff>
      <xdr:row>28</xdr:row>
      <xdr:rowOff>104180</xdr:rowOff>
    </xdr:from>
    <xdr:to>
      <xdr:col>9</xdr:col>
      <xdr:colOff>2316399</xdr:colOff>
      <xdr:row>28</xdr:row>
      <xdr:rowOff>1857504</xdr:rowOff>
    </xdr:to>
    <xdr:pic>
      <xdr:nvPicPr>
        <xdr:cNvPr id="23" name="Picture 2" descr="http://thumb1.shutterstock.com/display_pic_with_logo/427951/400459048/stock-photo-young-woman-writes-to-diary-on-a-white-table-400459048.jp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870781" y="34215586"/>
          <a:ext cx="2167571" cy="1753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104179</xdr:colOff>
      <xdr:row>29</xdr:row>
      <xdr:rowOff>282773</xdr:rowOff>
    </xdr:from>
    <xdr:to>
      <xdr:col>9</xdr:col>
      <xdr:colOff>2566526</xdr:colOff>
      <xdr:row>29</xdr:row>
      <xdr:rowOff>2013843</xdr:rowOff>
    </xdr:to>
    <xdr:pic>
      <xdr:nvPicPr>
        <xdr:cNvPr id="24" name="Picture 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826132" y="36284296"/>
          <a:ext cx="2462347" cy="173107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89297</xdr:colOff>
      <xdr:row>30</xdr:row>
      <xdr:rowOff>297656</xdr:rowOff>
    </xdr:from>
    <xdr:to>
      <xdr:col>9</xdr:col>
      <xdr:colOff>2589610</xdr:colOff>
      <xdr:row>30</xdr:row>
      <xdr:rowOff>735300</xdr:rowOff>
    </xdr:to>
    <xdr:pic>
      <xdr:nvPicPr>
        <xdr:cNvPr id="25" name="3 Imagen" descr="C:\Users\LyzMarcela\Desktop\Edición Planeta\CN_10_15_CO\Fórmulas\CN_10_15_fórmula37.gif"/>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3811250" y="38367890"/>
          <a:ext cx="2500313" cy="437644"/>
        </a:xfrm>
        <a:prstGeom prst="rect">
          <a:avLst/>
        </a:prstGeom>
        <a:noFill/>
        <a:ln>
          <a:noFill/>
        </a:ln>
      </xdr:spPr>
    </xdr:pic>
    <xdr:clientData/>
  </xdr:twoCellAnchor>
  <xdr:twoCellAnchor editAs="oneCell">
    <xdr:from>
      <xdr:col>9</xdr:col>
      <xdr:colOff>133945</xdr:colOff>
      <xdr:row>31</xdr:row>
      <xdr:rowOff>178593</xdr:rowOff>
    </xdr:from>
    <xdr:to>
      <xdr:col>9</xdr:col>
      <xdr:colOff>2438201</xdr:colOff>
      <xdr:row>31</xdr:row>
      <xdr:rowOff>961858</xdr:rowOff>
    </xdr:to>
    <xdr:pic>
      <xdr:nvPicPr>
        <xdr:cNvPr id="26" name="Picture 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3855898" y="39409687"/>
          <a:ext cx="2304256" cy="78326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133946</xdr:colOff>
      <xdr:row>32</xdr:row>
      <xdr:rowOff>327422</xdr:rowOff>
    </xdr:from>
    <xdr:to>
      <xdr:col>9</xdr:col>
      <xdr:colOff>2842617</xdr:colOff>
      <xdr:row>32</xdr:row>
      <xdr:rowOff>1398985</xdr:rowOff>
    </xdr:to>
    <xdr:pic>
      <xdr:nvPicPr>
        <xdr:cNvPr id="27"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855899" y="40719375"/>
          <a:ext cx="2708671" cy="107156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74414</xdr:colOff>
      <xdr:row>33</xdr:row>
      <xdr:rowOff>59531</xdr:rowOff>
    </xdr:from>
    <xdr:to>
      <xdr:col>9</xdr:col>
      <xdr:colOff>2797969</xdr:colOff>
      <xdr:row>33</xdr:row>
      <xdr:rowOff>497681</xdr:rowOff>
    </xdr:to>
    <xdr:pic>
      <xdr:nvPicPr>
        <xdr:cNvPr id="28" name="Picture 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3796367" y="41999297"/>
          <a:ext cx="2723555" cy="4381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282773</xdr:colOff>
      <xdr:row>34</xdr:row>
      <xdr:rowOff>104180</xdr:rowOff>
    </xdr:from>
    <xdr:to>
      <xdr:col>9</xdr:col>
      <xdr:colOff>1865659</xdr:colOff>
      <xdr:row>34</xdr:row>
      <xdr:rowOff>2002107</xdr:rowOff>
    </xdr:to>
    <xdr:pic>
      <xdr:nvPicPr>
        <xdr:cNvPr id="29" name="Picture 4"/>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04726" y="42669024"/>
          <a:ext cx="1582886" cy="189792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342305</xdr:colOff>
      <xdr:row>35</xdr:row>
      <xdr:rowOff>148828</xdr:rowOff>
    </xdr:from>
    <xdr:to>
      <xdr:col>9</xdr:col>
      <xdr:colOff>2243074</xdr:colOff>
      <xdr:row>35</xdr:row>
      <xdr:rowOff>1660996</xdr:rowOff>
    </xdr:to>
    <xdr:pic>
      <xdr:nvPicPr>
        <xdr:cNvPr id="30" name="Picture 2" descr="http://thumb7.shutterstock.com/display_pic_with_logo/105328/292464629/stock-photo-happy-little-boy-in-his-room-doing-home-work-292464629.jp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064258" y="44767500"/>
          <a:ext cx="1900769" cy="1512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610195</xdr:colOff>
      <xdr:row>36</xdr:row>
      <xdr:rowOff>238125</xdr:rowOff>
    </xdr:from>
    <xdr:to>
      <xdr:col>9</xdr:col>
      <xdr:colOff>2351484</xdr:colOff>
      <xdr:row>36</xdr:row>
      <xdr:rowOff>1898423</xdr:rowOff>
    </xdr:to>
    <xdr:pic>
      <xdr:nvPicPr>
        <xdr:cNvPr id="31" name="Picture 2"/>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4332148" y="46702266"/>
          <a:ext cx="1741289" cy="16602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253008</xdr:colOff>
      <xdr:row>37</xdr:row>
      <xdr:rowOff>119062</xdr:rowOff>
    </xdr:from>
    <xdr:to>
      <xdr:col>9</xdr:col>
      <xdr:colOff>2425343</xdr:colOff>
      <xdr:row>37</xdr:row>
      <xdr:rowOff>515937</xdr:rowOff>
    </xdr:to>
    <xdr:pic>
      <xdr:nvPicPr>
        <xdr:cNvPr id="32" name="3 Imagen" descr="C:\Users\Viviana\Downloads\1.gif"/>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974961" y="48532851"/>
          <a:ext cx="2172335" cy="396875"/>
        </a:xfrm>
        <a:prstGeom prst="rect">
          <a:avLst/>
        </a:prstGeom>
        <a:noFill/>
        <a:ln>
          <a:noFill/>
        </a:ln>
      </xdr:spPr>
    </xdr:pic>
    <xdr:clientData/>
  </xdr:twoCellAnchor>
  <xdr:twoCellAnchor editAs="oneCell">
    <xdr:from>
      <xdr:col>9</xdr:col>
      <xdr:colOff>178594</xdr:colOff>
      <xdr:row>38</xdr:row>
      <xdr:rowOff>431602</xdr:rowOff>
    </xdr:from>
    <xdr:to>
      <xdr:col>9</xdr:col>
      <xdr:colOff>2594763</xdr:colOff>
      <xdr:row>38</xdr:row>
      <xdr:rowOff>1428751</xdr:rowOff>
    </xdr:to>
    <xdr:pic>
      <xdr:nvPicPr>
        <xdr:cNvPr id="33" name="Picture 2"/>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900547" y="49455586"/>
          <a:ext cx="2416169" cy="99714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59531</xdr:colOff>
      <xdr:row>39</xdr:row>
      <xdr:rowOff>351545</xdr:rowOff>
    </xdr:from>
    <xdr:to>
      <xdr:col>9</xdr:col>
      <xdr:colOff>2797969</xdr:colOff>
      <xdr:row>39</xdr:row>
      <xdr:rowOff>1432076</xdr:rowOff>
    </xdr:to>
    <xdr:pic>
      <xdr:nvPicPr>
        <xdr:cNvPr id="34" name="Picture 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781484" y="51161467"/>
          <a:ext cx="2738438" cy="108053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4" zoomScaleNormal="64" zoomScalePageLayoutView="140" workbookViewId="0">
      <pane ySplit="9" topLeftCell="A40" activePane="bottomLeft" state="frozen"/>
      <selection pane="bottomLeft" activeCell="K40" sqref="K4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8.6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56.75" customHeight="1" x14ac:dyDescent="0.25">
      <c r="A10" s="12" t="str">
        <f>IF(OR(B10&lt;&gt;"",J10&lt;&gt;""),"IMG01","")</f>
        <v>IMG01</v>
      </c>
      <c r="B10" s="62">
        <v>318737822</v>
      </c>
      <c r="C10" s="20" t="str">
        <f t="shared" ref="C10:C41" si="0">IF(OR(B10&lt;&gt;"",J10&lt;&gt;""),IF($G$4="Recurso",CONCATENATE($G$4," ",$G$5),$G$4),"")</f>
        <v>Recurso F7B</v>
      </c>
      <c r="D10" s="63" t="s">
        <v>192</v>
      </c>
      <c r="E10" s="63" t="s">
        <v>166</v>
      </c>
      <c r="F10" s="13" t="str">
        <f t="shared" ref="F10" ca="1" si="1">IF(OR(B10&lt;&gt;"",J10&lt;&gt;""),CONCATENATE($C$7,"_",$A10,IF($G$4="Cuaderno de Estudio","_small",CONCATENATE(IF(I10="","","n"),IF(LEFT($G$5,1)="F",".jpg",".png")))),"")</f>
        <v>CN_10_15_REC140_IMG01.jpg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26" customHeight="1" x14ac:dyDescent="0.25">
      <c r="A11" s="12" t="str">
        <f t="shared" ref="A11:A18" si="3">IF(OR(B11&lt;&gt;"",J11&lt;&gt;""),CONCATENATE(LEFT(A10,3),IF(MID(A10,4,2)+1&lt;10,CONCATENATE("0",MID(A10,4,2)+1))),"")</f>
        <v>IMG02</v>
      </c>
      <c r="B11" s="62" t="s">
        <v>190</v>
      </c>
      <c r="C11" s="20" t="str">
        <f t="shared" si="0"/>
        <v>Recurso F7B</v>
      </c>
      <c r="D11" s="63" t="s">
        <v>193</v>
      </c>
      <c r="E11" s="63" t="s">
        <v>166</v>
      </c>
      <c r="F11" s="13" t="str">
        <f t="shared" ref="F11:F74" ca="1" si="4">IF(OR(B11&lt;&gt;"",J11&lt;&gt;""),CONCATENATE($C$7,"_",$A11,IF($G$4="Cuaderno de Estudio","_small",CONCATENATE(IF(I11="","","n"),IF(LEFT($G$5,1)="F",".jpg",".png")))),"")</f>
        <v>CN_10_15_REC140_IMG02.jpg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6" t="s">
        <v>194</v>
      </c>
      <c r="O11" s="2" t="str">
        <f>'Definición técnica de imagenes'!A13</f>
        <v>M101</v>
      </c>
    </row>
    <row r="12" spans="1:16" s="11" customFormat="1" ht="126" customHeight="1" x14ac:dyDescent="0.25">
      <c r="A12" s="12" t="str">
        <f t="shared" si="3"/>
        <v>IMG03</v>
      </c>
      <c r="B12" s="62" t="s">
        <v>190</v>
      </c>
      <c r="C12" s="20" t="str">
        <f t="shared" si="0"/>
        <v>Recurso F7B</v>
      </c>
      <c r="D12" s="63" t="s">
        <v>193</v>
      </c>
      <c r="E12" s="63" t="s">
        <v>166</v>
      </c>
      <c r="F12" s="13" t="str">
        <f t="shared" ca="1" si="4"/>
        <v>CN_10_15_REC140_IMG03.jpg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6" t="s">
        <v>194</v>
      </c>
      <c r="O12" s="2" t="str">
        <f>'Definición técnica de imagenes'!A18</f>
        <v>Diaporama F1</v>
      </c>
    </row>
    <row r="13" spans="1:16" s="11" customFormat="1" ht="136.5" customHeight="1" x14ac:dyDescent="0.25">
      <c r="A13" s="12" t="str">
        <f t="shared" si="3"/>
        <v>IMG04</v>
      </c>
      <c r="B13" s="62" t="s">
        <v>191</v>
      </c>
      <c r="C13" s="20" t="str">
        <f t="shared" si="0"/>
        <v>Recurso F7B</v>
      </c>
      <c r="D13" s="63" t="s">
        <v>192</v>
      </c>
      <c r="E13" s="63" t="s">
        <v>166</v>
      </c>
      <c r="F13" s="13" t="str">
        <f t="shared" ca="1" si="4"/>
        <v>CN_10_15_REC140_IMG04.jpg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3" customHeight="1" x14ac:dyDescent="0.25">
      <c r="A14" s="12" t="str">
        <f t="shared" si="3"/>
        <v>IMG05</v>
      </c>
      <c r="B14" s="62" t="s">
        <v>190</v>
      </c>
      <c r="C14" s="20" t="str">
        <f t="shared" si="0"/>
        <v>Recurso F7B</v>
      </c>
      <c r="D14" s="63" t="s">
        <v>193</v>
      </c>
      <c r="E14" s="63" t="s">
        <v>166</v>
      </c>
      <c r="F14" s="13" t="str">
        <f t="shared" ca="1" si="4"/>
        <v>CN_10_15_REC140_IMG05.jpg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6" t="s">
        <v>194</v>
      </c>
      <c r="O14" s="2" t="str">
        <f>'Definición técnica de imagenes'!A22</f>
        <v>F6</v>
      </c>
    </row>
    <row r="15" spans="1:16" s="11" customFormat="1" ht="124.5" customHeight="1" x14ac:dyDescent="0.25">
      <c r="A15" s="12" t="str">
        <f t="shared" si="3"/>
        <v>IMG06</v>
      </c>
      <c r="B15" s="62">
        <v>411093832</v>
      </c>
      <c r="C15" s="20" t="str">
        <f t="shared" si="0"/>
        <v>Recurso F7B</v>
      </c>
      <c r="D15" s="63" t="s">
        <v>192</v>
      </c>
      <c r="E15" s="63" t="s">
        <v>166</v>
      </c>
      <c r="F15" s="13" t="str">
        <f t="shared" ca="1" si="4"/>
        <v>CN_10_15_REC140_IMG06.jpg</v>
      </c>
      <c r="G15" s="13" t="str">
        <f ca="1">IF($F15&lt;&gt;"",IF($G$4="Recurso",VLOOKUP($E15,OFFSET('Definición técnica de imagenes'!$A$1,MATCH($G$5,'Definición técnica de imagenes'!$A$1:$A$104,0)-1,1,COUNTIF('Definición técnica de imagenes'!$A$3:$A$102,$G$5),5),5,FALSE),'Definición técnica de imagenes'!$F$16),"")</f>
        <v>350 x 350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39.5" customHeight="1" x14ac:dyDescent="0.25">
      <c r="A16" s="12" t="str">
        <f t="shared" si="3"/>
        <v>IMG07</v>
      </c>
      <c r="B16" s="62" t="s">
        <v>190</v>
      </c>
      <c r="C16" s="20" t="str">
        <f t="shared" si="0"/>
        <v>Recurso F7B</v>
      </c>
      <c r="D16" s="63" t="s">
        <v>193</v>
      </c>
      <c r="E16" s="63" t="s">
        <v>155</v>
      </c>
      <c r="F16" s="13" t="str">
        <f t="shared" ca="1" si="4"/>
        <v>CN_10_15_REC140_IMG07n.jpg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CN_10_15_REC140_IMG07a.jpg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6" t="s">
        <v>194</v>
      </c>
      <c r="O16" s="2" t="str">
        <f>'Definición técnica de imagenes'!A25</f>
        <v>F7</v>
      </c>
    </row>
    <row r="17" spans="1:15" s="11" customFormat="1" ht="130.5" customHeight="1" x14ac:dyDescent="0.25">
      <c r="A17" s="12" t="str">
        <f t="shared" si="3"/>
        <v>IMG08</v>
      </c>
      <c r="B17" s="62" t="s">
        <v>190</v>
      </c>
      <c r="C17" s="20" t="str">
        <f t="shared" si="0"/>
        <v>Recurso F7B</v>
      </c>
      <c r="D17" s="63" t="s">
        <v>193</v>
      </c>
      <c r="E17" s="63" t="s">
        <v>155</v>
      </c>
      <c r="F17" s="13" t="str">
        <f t="shared" ca="1" si="4"/>
        <v>CN_10_15_REC140_IMG08n.jpg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CN_10_15_REC140_IMG08a.jpg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194</v>
      </c>
      <c r="O17" s="2" t="str">
        <f>'Definición técnica de imagenes'!A27</f>
        <v>F7B</v>
      </c>
    </row>
    <row r="18" spans="1:15" s="11" customFormat="1" ht="132" customHeight="1" x14ac:dyDescent="0.25">
      <c r="A18" s="12" t="str">
        <f t="shared" si="3"/>
        <v>IMG09</v>
      </c>
      <c r="B18" s="62" t="s">
        <v>190</v>
      </c>
      <c r="C18" s="20" t="str">
        <f t="shared" si="0"/>
        <v>Recurso F7B</v>
      </c>
      <c r="D18" s="63" t="s">
        <v>193</v>
      </c>
      <c r="E18" s="63" t="s">
        <v>155</v>
      </c>
      <c r="F18" s="13" t="str">
        <f t="shared" ca="1" si="4"/>
        <v>CN_10_15_REC140_IMG09n.jpg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CN_10_15_REC140_IMG09a.jpg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194</v>
      </c>
      <c r="O18" s="2" t="str">
        <f>'Definición técnica de imagenes'!A30</f>
        <v>F8</v>
      </c>
    </row>
    <row r="19" spans="1:15" s="11" customFormat="1" ht="126.75" customHeight="1" x14ac:dyDescent="0.3">
      <c r="A19" s="12" t="str">
        <f t="shared" ref="A19:A50" si="6">IF(OR(B19&lt;&gt;"",J19&lt;&gt;""),CONCATENATE(LEFT(A18,3),IF(MID(A18,4,2)+1&lt;10,CONCATENATE("0",MID(A18,4,2)+1),MID(A18,4,2)+1)),"")</f>
        <v>IMG10</v>
      </c>
      <c r="B19" s="62" t="s">
        <v>190</v>
      </c>
      <c r="C19" s="20" t="str">
        <f t="shared" si="0"/>
        <v>Recurso F7B</v>
      </c>
      <c r="D19" s="63" t="s">
        <v>193</v>
      </c>
      <c r="E19" s="63" t="s">
        <v>155</v>
      </c>
      <c r="F19" s="13" t="str">
        <f t="shared" ca="1" si="4"/>
        <v>CN_10_15_REC140_IMG10n.jpg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CN_10_15_REC140_IMG10a.jpg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194</v>
      </c>
      <c r="O19" s="2" t="str">
        <f>'Definición técnica de imagenes'!A31</f>
        <v>F10</v>
      </c>
    </row>
    <row r="20" spans="1:15" s="11" customFormat="1" ht="151.5" customHeight="1" x14ac:dyDescent="0.25">
      <c r="A20" s="12" t="str">
        <f t="shared" si="6"/>
        <v>IMG11</v>
      </c>
      <c r="B20" s="62" t="s">
        <v>190</v>
      </c>
      <c r="C20" s="20" t="str">
        <f t="shared" si="0"/>
        <v>Recurso F7B</v>
      </c>
      <c r="D20" s="63" t="s">
        <v>193</v>
      </c>
      <c r="E20" s="63" t="s">
        <v>155</v>
      </c>
      <c r="F20" s="13" t="str">
        <f t="shared" ca="1" si="4"/>
        <v>CN_10_15_REC140_IMG11n.jpg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CN_10_15_REC140_IMG11a.jpg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194</v>
      </c>
      <c r="O20" s="2" t="str">
        <f>'Definición técnica de imagenes'!A32</f>
        <v>F10B</v>
      </c>
    </row>
    <row r="21" spans="1:15" s="11" customFormat="1" ht="187.5" customHeight="1" x14ac:dyDescent="0.25">
      <c r="A21" s="12" t="str">
        <f t="shared" si="6"/>
        <v>IMG12</v>
      </c>
      <c r="B21" s="62" t="s">
        <v>190</v>
      </c>
      <c r="C21" s="20" t="str">
        <f t="shared" si="0"/>
        <v>Recurso F7B</v>
      </c>
      <c r="D21" s="63" t="s">
        <v>193</v>
      </c>
      <c r="E21" s="63" t="s">
        <v>166</v>
      </c>
      <c r="F21" s="13" t="str">
        <f t="shared" ca="1" si="4"/>
        <v>CN_10_15_REC140_IMG12.jpg</v>
      </c>
      <c r="G21" s="13" t="str">
        <f ca="1">IF($F21&lt;&gt;"",IF($G$4="Recurso",VLOOKUP($E21,OFFSET('Definición técnica de imagenes'!$A$1,MATCH($G$5,'Definición técnica de imagenes'!$A$1:$A$104,0)-1,1,COUNTIF('Definición técnica de imagenes'!$A$3:$A$102,$G$5),5),5,FALSE),'Definición técnica de imagenes'!$F$16),"")</f>
        <v>350 x 350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t="s">
        <v>194</v>
      </c>
      <c r="O21" s="2" t="str">
        <f>'Definición técnica de imagenes'!A33</f>
        <v>F11</v>
      </c>
    </row>
    <row r="22" spans="1:15" s="11" customFormat="1" ht="128.25" customHeight="1" x14ac:dyDescent="0.25">
      <c r="A22" s="12" t="str">
        <f t="shared" si="6"/>
        <v>IMG13</v>
      </c>
      <c r="B22" s="62">
        <v>139617071</v>
      </c>
      <c r="C22" s="20" t="str">
        <f t="shared" si="0"/>
        <v>Recurso F7B</v>
      </c>
      <c r="D22" s="63" t="s">
        <v>192</v>
      </c>
      <c r="E22" s="63" t="s">
        <v>166</v>
      </c>
      <c r="F22" s="13" t="str">
        <f t="shared" ca="1" si="4"/>
        <v>CN_10_15_REC140_IMG13.jpg</v>
      </c>
      <c r="G22" s="13" t="str">
        <f ca="1">IF($F22&lt;&gt;"",IF($G$4="Recurso",VLOOKUP($E22,OFFSET('Definición técnica de imagenes'!$A$1,MATCH($G$5,'Definición técnica de imagenes'!$A$1:$A$104,0)-1,1,COUNTIF('Definición técnica de imagenes'!$A$3:$A$102,$G$5),5),5,FALSE),'Definición técnica de imagenes'!$F$16),"")</f>
        <v>350 x 350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16.25" customHeight="1" x14ac:dyDescent="0.25">
      <c r="A23" s="12" t="str">
        <f t="shared" si="6"/>
        <v>IMG14</v>
      </c>
      <c r="B23" s="62" t="s">
        <v>190</v>
      </c>
      <c r="C23" s="20" t="str">
        <f t="shared" si="0"/>
        <v>Recurso F7B</v>
      </c>
      <c r="D23" s="63" t="s">
        <v>193</v>
      </c>
      <c r="E23" s="63" t="s">
        <v>155</v>
      </c>
      <c r="F23" s="13" t="str">
        <f t="shared" ca="1" si="4"/>
        <v>CN_10_15_REC140_IMG14n.jpg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CN_10_15_REC140_IMG14a.jpg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6" t="s">
        <v>194</v>
      </c>
      <c r="O23" s="2" t="str">
        <f>'Definición técnica de imagenes'!A35</f>
        <v>F13</v>
      </c>
    </row>
    <row r="24" spans="1:15" s="11" customFormat="1" ht="124.5" customHeight="1" x14ac:dyDescent="0.25">
      <c r="A24" s="12" t="str">
        <f t="shared" si="6"/>
        <v>IMG15</v>
      </c>
      <c r="B24" s="62" t="s">
        <v>190</v>
      </c>
      <c r="C24" s="20" t="str">
        <f t="shared" si="0"/>
        <v>Recurso F7B</v>
      </c>
      <c r="D24" s="63" t="s">
        <v>193</v>
      </c>
      <c r="E24" s="63" t="s">
        <v>155</v>
      </c>
      <c r="F24" s="13" t="str">
        <f t="shared" ca="1" si="4"/>
        <v>CN_10_15_REC140_IMG15n.jpg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CN_10_15_REC140_IMG15a.jpg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194</v>
      </c>
      <c r="O24" s="2" t="str">
        <f>'Definición técnica de imagenes'!A37</f>
        <v>F13B</v>
      </c>
    </row>
    <row r="25" spans="1:15" s="11" customFormat="1" ht="114" customHeight="1" x14ac:dyDescent="0.25">
      <c r="A25" s="12" t="str">
        <f t="shared" si="6"/>
        <v>IMG16</v>
      </c>
      <c r="B25" s="62" t="s">
        <v>190</v>
      </c>
      <c r="C25" s="20" t="str">
        <f t="shared" si="0"/>
        <v>Recurso F7B</v>
      </c>
      <c r="D25" s="63" t="s">
        <v>193</v>
      </c>
      <c r="E25" s="63" t="s">
        <v>155</v>
      </c>
      <c r="F25" s="13" t="str">
        <f t="shared" ca="1" si="4"/>
        <v>CN_10_15_REC140_IMG16n.jpg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CN_10_15_REC140_IMG16a.jpg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194</v>
      </c>
    </row>
    <row r="26" spans="1:15" s="11" customFormat="1" ht="110.25" customHeight="1" x14ac:dyDescent="0.25">
      <c r="A26" s="12" t="str">
        <f t="shared" si="6"/>
        <v>IMG17</v>
      </c>
      <c r="B26" s="62" t="s">
        <v>190</v>
      </c>
      <c r="C26" s="20" t="str">
        <f t="shared" si="0"/>
        <v>Recurso F7B</v>
      </c>
      <c r="D26" s="63" t="s">
        <v>193</v>
      </c>
      <c r="E26" s="63" t="s">
        <v>155</v>
      </c>
      <c r="F26" s="13" t="str">
        <f t="shared" ca="1" si="4"/>
        <v>CN_10_15_REC140_IMG17n.jpg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CN_10_15_REC140_IMG17a.jpg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194</v>
      </c>
    </row>
    <row r="27" spans="1:15" s="11" customFormat="1" ht="138" customHeight="1" x14ac:dyDescent="0.25">
      <c r="A27" s="12" t="str">
        <f t="shared" si="6"/>
        <v>IMG18</v>
      </c>
      <c r="B27" s="62" t="s">
        <v>190</v>
      </c>
      <c r="C27" s="20" t="str">
        <f t="shared" si="0"/>
        <v>Recurso F7B</v>
      </c>
      <c r="D27" s="63" t="s">
        <v>193</v>
      </c>
      <c r="E27" s="63" t="s">
        <v>155</v>
      </c>
      <c r="F27" s="13" t="str">
        <f t="shared" ca="1" si="4"/>
        <v>CN_10_15_REC140_IMG18n.jpg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CN_10_15_REC140_IMG18a.jpg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194</v>
      </c>
      <c r="O27" s="2"/>
    </row>
    <row r="28" spans="1:15" s="11" customFormat="1" ht="97.5" customHeight="1" x14ac:dyDescent="0.25">
      <c r="A28" s="12" t="str">
        <f t="shared" si="6"/>
        <v>IMG19</v>
      </c>
      <c r="B28" s="62" t="s">
        <v>190</v>
      </c>
      <c r="C28" s="20" t="str">
        <f t="shared" si="0"/>
        <v>Recurso F7B</v>
      </c>
      <c r="D28" s="63" t="s">
        <v>193</v>
      </c>
      <c r="E28" s="63" t="s">
        <v>166</v>
      </c>
      <c r="F28" s="13" t="str">
        <f t="shared" ca="1" si="4"/>
        <v>CN_10_15_REC140_IMG19.jpg</v>
      </c>
      <c r="G28" s="13" t="str">
        <f ca="1">IF($F28&lt;&gt;"",IF($G$4="Recurso",VLOOKUP($E28,OFFSET('Definición técnica de imagenes'!$A$1,MATCH($G$5,'Definición técnica de imagenes'!$A$1:$A$104,0)-1,1,COUNTIF('Definición técnica de imagenes'!$A$3:$A$102,$G$5),5),5,FALSE),'Definición técnica de imagenes'!$F$16),"")</f>
        <v>350 x 350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t="s">
        <v>194</v>
      </c>
    </row>
    <row r="29" spans="1:15" s="11" customFormat="1" ht="148.5" customHeight="1" x14ac:dyDescent="0.25">
      <c r="A29" s="12" t="str">
        <f t="shared" si="6"/>
        <v>IMG20</v>
      </c>
      <c r="B29" s="62">
        <v>400459048</v>
      </c>
      <c r="C29" s="20" t="str">
        <f t="shared" si="0"/>
        <v>Recurso F7B</v>
      </c>
      <c r="D29" s="63" t="s">
        <v>192</v>
      </c>
      <c r="E29" s="63" t="s">
        <v>166</v>
      </c>
      <c r="F29" s="13" t="str">
        <f t="shared" ca="1" si="4"/>
        <v>CN_10_15_REC140_IMG20.jpg</v>
      </c>
      <c r="G29" s="13" t="str">
        <f ca="1">IF($F29&lt;&gt;"",IF($G$4="Recurso",VLOOKUP($E29,OFFSET('Definición técnica de imagenes'!$A$1,MATCH($G$5,'Definición técnica de imagenes'!$A$1:$A$104,0)-1,1,COUNTIF('Definición técnica de imagenes'!$A$3:$A$102,$G$5),5),5,FALSE),'Definición técnica de imagenes'!$F$16),"")</f>
        <v>350 x 350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62.75" customHeight="1" x14ac:dyDescent="0.25">
      <c r="A30" s="12" t="str">
        <f t="shared" si="6"/>
        <v>IMG21</v>
      </c>
      <c r="B30" s="62" t="s">
        <v>190</v>
      </c>
      <c r="C30" s="20" t="str">
        <f t="shared" si="0"/>
        <v>Recurso F7B</v>
      </c>
      <c r="D30" s="63" t="s">
        <v>193</v>
      </c>
      <c r="E30" s="63" t="s">
        <v>155</v>
      </c>
      <c r="F30" s="13" t="str">
        <f t="shared" ca="1" si="4"/>
        <v>CN_10_15_REC140_IMG21n.jpg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CN_10_15_REC140_IMG21a.jpg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t="s">
        <v>194</v>
      </c>
    </row>
    <row r="31" spans="1:15" s="11" customFormat="1" ht="91.5" customHeight="1" x14ac:dyDescent="0.25">
      <c r="A31" s="12" t="str">
        <f t="shared" si="6"/>
        <v>IMG22</v>
      </c>
      <c r="B31" s="62" t="s">
        <v>190</v>
      </c>
      <c r="C31" s="20" t="str">
        <f t="shared" si="0"/>
        <v>Recurso F7B</v>
      </c>
      <c r="D31" s="63" t="s">
        <v>193</v>
      </c>
      <c r="E31" s="63" t="s">
        <v>155</v>
      </c>
      <c r="F31" s="13" t="str">
        <f t="shared" ca="1" si="4"/>
        <v>CN_10_15_REC140_IMG22n.jpg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CN_10_15_REC140_IMG22a.jpg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t="s">
        <v>194</v>
      </c>
    </row>
    <row r="32" spans="1:15" s="11" customFormat="1" ht="91.5" customHeight="1" x14ac:dyDescent="0.25">
      <c r="A32" s="12" t="str">
        <f t="shared" si="6"/>
        <v>IMG23</v>
      </c>
      <c r="B32" s="62" t="s">
        <v>190</v>
      </c>
      <c r="C32" s="20" t="str">
        <f t="shared" si="0"/>
        <v>Recurso F7B</v>
      </c>
      <c r="D32" s="63" t="s">
        <v>193</v>
      </c>
      <c r="E32" s="63" t="s">
        <v>155</v>
      </c>
      <c r="F32" s="13" t="str">
        <f t="shared" ca="1" si="4"/>
        <v>CN_10_15_REC140_IMG23n.jpg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CN_10_15_REC140_IMG23a.jpg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t="s">
        <v>194</v>
      </c>
    </row>
    <row r="33" spans="1:15" s="11" customFormat="1" ht="122.25" customHeight="1" x14ac:dyDescent="0.25">
      <c r="A33" s="12" t="str">
        <f t="shared" si="6"/>
        <v>IMG24</v>
      </c>
      <c r="B33" s="62" t="s">
        <v>190</v>
      </c>
      <c r="C33" s="20" t="str">
        <f t="shared" si="0"/>
        <v>Recurso F7B</v>
      </c>
      <c r="D33" s="63" t="s">
        <v>193</v>
      </c>
      <c r="E33" s="63" t="s">
        <v>155</v>
      </c>
      <c r="F33" s="13" t="str">
        <f t="shared" ca="1" si="4"/>
        <v>CN_10_15_REC140_IMG24n.jpg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CN_10_15_REC140_IMG24a.jpg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c r="K33" s="64" t="s">
        <v>194</v>
      </c>
    </row>
    <row r="34" spans="1:15" s="11" customFormat="1" ht="48.75" customHeight="1" x14ac:dyDescent="0.25">
      <c r="A34" s="12" t="str">
        <f t="shared" si="6"/>
        <v>IMG25</v>
      </c>
      <c r="B34" s="62" t="s">
        <v>190</v>
      </c>
      <c r="C34" s="20" t="str">
        <f t="shared" si="0"/>
        <v>Recurso F7B</v>
      </c>
      <c r="D34" s="63" t="s">
        <v>193</v>
      </c>
      <c r="E34" s="63" t="s">
        <v>155</v>
      </c>
      <c r="F34" s="13" t="str">
        <f t="shared" ca="1" si="4"/>
        <v>CN_10_15_REC140_IMG25n.jpg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CN_10_15_REC140_IMG25a.jpg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c r="K34" s="64" t="s">
        <v>194</v>
      </c>
      <c r="O34" s="2"/>
    </row>
    <row r="35" spans="1:15" s="11" customFormat="1" ht="161.25" customHeight="1" x14ac:dyDescent="0.25">
      <c r="A35" s="12" t="str">
        <f t="shared" si="6"/>
        <v>IMG26</v>
      </c>
      <c r="B35" s="62" t="s">
        <v>190</v>
      </c>
      <c r="C35" s="20" t="str">
        <f t="shared" si="0"/>
        <v>Recurso F7B</v>
      </c>
      <c r="D35" s="63" t="s">
        <v>193</v>
      </c>
      <c r="E35" s="63" t="s">
        <v>166</v>
      </c>
      <c r="F35" s="13" t="str">
        <f t="shared" ca="1" si="4"/>
        <v>CN_10_15_REC140_IMG26.jpg</v>
      </c>
      <c r="G35" s="13" t="str">
        <f ca="1">IF($F35&lt;&gt;"",IF($G$4="Recurso",VLOOKUP($E35,OFFSET('Definición técnica de imagenes'!$A$1,MATCH($G$5,'Definición técnica de imagenes'!$A$1:$A$104,0)-1,1,COUNTIF('Definición técnica de imagenes'!$A$3:$A$102,$G$5),5),5,FALSE),'Definición técnica de imagenes'!$F$16),"")</f>
        <v>350 x 350 px</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t="s">
        <v>194</v>
      </c>
      <c r="O35" s="2"/>
    </row>
    <row r="36" spans="1:15" s="11" customFormat="1" ht="144.75" customHeight="1" x14ac:dyDescent="0.25">
      <c r="A36" s="12" t="str">
        <f t="shared" si="6"/>
        <v>IMG27</v>
      </c>
      <c r="B36" s="62">
        <v>292464629</v>
      </c>
      <c r="C36" s="20" t="str">
        <f t="shared" si="0"/>
        <v>Recurso F7B</v>
      </c>
      <c r="D36" s="63" t="s">
        <v>192</v>
      </c>
      <c r="E36" s="63" t="s">
        <v>166</v>
      </c>
      <c r="F36" s="13" t="str">
        <f t="shared" ca="1" si="4"/>
        <v>CN_10_15_REC140_IMG27.jpg</v>
      </c>
      <c r="G36" s="13" t="str">
        <f ca="1">IF($F36&lt;&gt;"",IF($G$4="Recurso",VLOOKUP($E36,OFFSET('Definición técnica de imagenes'!$A$1,MATCH($G$5,'Definición técnica de imagenes'!$A$1:$A$104,0)-1,1,COUNTIF('Definición técnica de imagenes'!$A$3:$A$102,$G$5),5),5,FALSE),'Definición técnica de imagenes'!$F$16),"")</f>
        <v>350 x 350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t="s">
        <v>194</v>
      </c>
      <c r="O36" s="2"/>
    </row>
    <row r="37" spans="1:15" s="11" customFormat="1" ht="153" customHeight="1" x14ac:dyDescent="0.25">
      <c r="A37" s="12" t="str">
        <f t="shared" si="6"/>
        <v>IMG28</v>
      </c>
      <c r="B37" s="62" t="s">
        <v>190</v>
      </c>
      <c r="C37" s="20" t="str">
        <f t="shared" si="0"/>
        <v>Recurso F7B</v>
      </c>
      <c r="D37" s="63" t="s">
        <v>193</v>
      </c>
      <c r="E37" s="63" t="s">
        <v>155</v>
      </c>
      <c r="F37" s="13" t="str">
        <f t="shared" ca="1" si="4"/>
        <v>CN_10_15_REC140_IMG28n.jpg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CN_10_15_REC140_IMG28a.jpg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c r="K37" s="65" t="s">
        <v>194</v>
      </c>
    </row>
    <row r="38" spans="1:15" s="11" customFormat="1" ht="48" customHeight="1" x14ac:dyDescent="0.25">
      <c r="A38" s="12" t="str">
        <f t="shared" si="6"/>
        <v>IMG29</v>
      </c>
      <c r="B38" s="62" t="s">
        <v>190</v>
      </c>
      <c r="C38" s="20" t="str">
        <f t="shared" si="0"/>
        <v>Recurso F7B</v>
      </c>
      <c r="D38" s="63" t="s">
        <v>193</v>
      </c>
      <c r="E38" s="63" t="s">
        <v>155</v>
      </c>
      <c r="F38" s="13" t="str">
        <f t="shared" ca="1" si="4"/>
        <v>CN_10_15_REC140_IMG29n.jpg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CN_10_15_REC140_IMG29a.jpg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c r="K38" s="65" t="s">
        <v>194</v>
      </c>
    </row>
    <row r="39" spans="1:15" s="11" customFormat="1" ht="140.25" customHeight="1" x14ac:dyDescent="0.25">
      <c r="A39" s="12" t="str">
        <f t="shared" si="6"/>
        <v>IMG30</v>
      </c>
      <c r="B39" s="62" t="s">
        <v>190</v>
      </c>
      <c r="C39" s="20" t="str">
        <f t="shared" si="0"/>
        <v>Recurso F7B</v>
      </c>
      <c r="D39" s="63" t="s">
        <v>193</v>
      </c>
      <c r="E39" s="63" t="s">
        <v>155</v>
      </c>
      <c r="F39" s="13" t="str">
        <f t="shared" ca="1" si="4"/>
        <v>CN_10_15_REC140_IMG30n.jpg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CN_10_15_REC140_IMG30a.jpg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c r="K39" s="65" t="s">
        <v>194</v>
      </c>
    </row>
    <row r="40" spans="1:15" s="11" customFormat="1" ht="134.25" customHeight="1" x14ac:dyDescent="0.25">
      <c r="A40" s="12" t="str">
        <f t="shared" si="6"/>
        <v>IMG31</v>
      </c>
      <c r="B40" s="62" t="s">
        <v>190</v>
      </c>
      <c r="C40" s="20" t="str">
        <f t="shared" si="0"/>
        <v>Recurso F7B</v>
      </c>
      <c r="D40" s="63" t="s">
        <v>193</v>
      </c>
      <c r="E40" s="63" t="s">
        <v>155</v>
      </c>
      <c r="F40" s="13" t="str">
        <f t="shared" ca="1" si="4"/>
        <v>CN_10_15_REC140_IMG31n.jpg</v>
      </c>
      <c r="G40" s="13" t="str">
        <f ca="1">IF($F40&lt;&gt;"",IF($G$4="Recurso",VLOOKUP($E40,OFFSET('Definición técnica de imagenes'!$A$1,MATCH($G$5,'Definición técnica de imagenes'!$A$1:$A$104,0)-1,1,COUNTIF('Definición técnica de imagenes'!$A$3:$A$102,$G$5),5),5,FALSE),'Definición técnica de imagenes'!$F$16),"")</f>
        <v>320 x 480 px</v>
      </c>
      <c r="H40" s="13" t="str">
        <f t="shared" ca="1" si="5"/>
        <v>CN_10_15_REC140_IMG31a.jpg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458 px</v>
      </c>
      <c r="J40" s="63"/>
      <c r="K40" s="65" t="s">
        <v>194</v>
      </c>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2016-06-24T00:45:10Z</dcterms:modified>
</cp:coreProperties>
</file>