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embeddings/oleObject3.bin" ContentType="application/vnd.openxmlformats-officedocument.oleObject"/>
  <Override PartName="/xl/embeddings/oleObject4.bin" ContentType="application/vnd.openxmlformats-officedocument.oleObject"/>
  <Override PartName="/xl/embeddings/oleObject5.bin" ContentType="application/vnd.openxmlformats-officedocument.oleObject"/>
  <Override PartName="/xl/embeddings/oleObject6.bin" ContentType="application/vnd.openxmlformats-officedocument.oleObject"/>
  <Override PartName="/xl/comments1.xml" ContentType="application/vnd.openxmlformats-officedocument.spreadsheetml.comments+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030"/>
  <workbookPr showInkAnnotation="0" codeName="ThisWorkbook" autoCompressPictures="0"/>
  <mc:AlternateContent xmlns:mc="http://schemas.openxmlformats.org/markup-compatibility/2006">
    <mc:Choice Requires="x15">
      <x15ac:absPath xmlns:x15ac="http://schemas.microsoft.com/office/spreadsheetml/2010/11/ac" url="C:\Users\user\Documents\GitHub\CienciasNaturales\fuentes\contenidos\grado11\guion02\"/>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0490" windowHeight="753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62913" concurrentCalc="0"/>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F21" i="1"/>
  <c r="G21" i="1"/>
  <c r="H21" i="1"/>
  <c r="K45" i="2"/>
  <c r="J21" i="2"/>
  <c r="I21" i="2"/>
  <c r="H21" i="2"/>
  <c r="D17" i="2"/>
  <c r="D18" i="2"/>
  <c r="D5" i="2"/>
  <c r="D7"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0" i="1"/>
  <c r="A11" i="1"/>
  <c r="A12" i="1"/>
  <c r="H12" i="1"/>
  <c r="I10" i="1"/>
  <c r="C10" i="1"/>
  <c r="M8" i="1"/>
  <c r="M7" i="1"/>
  <c r="M6" i="1"/>
  <c r="M5" i="1"/>
  <c r="F5" i="1"/>
  <c r="M4" i="1"/>
  <c r="M3" i="1"/>
  <c r="M2" i="1"/>
  <c r="M1" i="1"/>
  <c r="E9" i="1"/>
  <c r="F12" i="1"/>
  <c r="G12" i="1"/>
  <c r="F11" i="1"/>
  <c r="G11" i="1"/>
  <c r="H11" i="1"/>
  <c r="H10" i="1"/>
  <c r="A13" i="1"/>
  <c r="F10" i="1"/>
  <c r="G10" i="1"/>
  <c r="H13" i="1"/>
  <c r="F13" i="1"/>
  <c r="G13" i="1"/>
  <c r="A14" i="1"/>
  <c r="H14" i="1"/>
  <c r="F14" i="1"/>
  <c r="G14" i="1"/>
  <c r="A15" i="1"/>
  <c r="H15" i="1"/>
  <c r="F15" i="1"/>
  <c r="G15" i="1"/>
  <c r="A16" i="1"/>
  <c r="H16" i="1"/>
  <c r="F16" i="1"/>
  <c r="G16" i="1"/>
  <c r="A17" i="1"/>
  <c r="H17" i="1"/>
  <c r="F17" i="1"/>
  <c r="G17" i="1"/>
  <c r="A18" i="1"/>
  <c r="H18" i="1"/>
  <c r="F18" i="1"/>
  <c r="G18" i="1"/>
  <c r="A19" i="1"/>
  <c r="H19" i="1"/>
  <c r="F19" i="1"/>
  <c r="G19" i="1"/>
  <c r="A20" i="1"/>
  <c r="H20" i="1"/>
  <c r="F20" i="1"/>
  <c r="G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comments1.xml><?xml version="1.0" encoding="utf-8"?>
<comments xmlns="http://schemas.openxmlformats.org/spreadsheetml/2006/main">
  <authors>
    <author>Adriana Rodriguez</author>
  </authors>
  <commentList>
    <comment ref="F3" authorId="0" shapeId="0">
      <text>
        <r>
          <rPr>
            <b/>
            <sz val="9"/>
            <color indexed="81"/>
            <rFont val="Tahoma"/>
            <family val="2"/>
          </rPr>
          <t xml:space="preserve">AGOSTO 8 DE 2016
</t>
        </r>
        <r>
          <rPr>
            <sz val="9"/>
            <color indexed="81"/>
            <rFont val="Tahoma"/>
            <family val="2"/>
          </rPr>
          <t xml:space="preserve">
</t>
        </r>
      </text>
    </comment>
  </commentList>
</comments>
</file>

<file path=xl/sharedStrings.xml><?xml version="1.0" encoding="utf-8"?>
<sst xmlns="http://schemas.openxmlformats.org/spreadsheetml/2006/main" count="405" uniqueCount="208">
  <si>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</si>
  <si>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</si>
  <si>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</si>
  <si>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</si>
  <si>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</si>
  <si>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</si>
  <si>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</si>
  <si>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</si>
  <si>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</si>
  <si>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</si>
  <si>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</si>
  <si>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</si>
  <si>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</si>
  <si>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</si>
  <si>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</si>
  <si>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</si>
  <si>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</si>
  <si>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</si>
  <si>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</si>
  <si>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</si>
  <si>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</si>
  <si>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</si>
  <si>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</si>
  <si>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</si>
  <si>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</si>
  <si>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</si>
  <si>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</si>
  <si>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</si>
  <si>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</si>
  <si>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</si>
  <si>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</si>
  <si>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</si>
  <si>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</si>
  <si>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</si>
  <si>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</si>
  <si>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</si>
  <si>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</si>
  <si>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</si>
  <si>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</si>
  <si>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</si>
  <si>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</si>
  <si>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</si>
  <si>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</si>
  <si>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</si>
  <si>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</si>
  <si>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</si>
  <si>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</si>
  <si>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</si>
  <si>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</si>
  <si>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</si>
  <si>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</si>
  <si>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</si>
  <si>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</si>
  <si>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</si>
  <si>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</si>
  <si>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</si>
  <si>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</si>
  <si>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</si>
  <si>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</si>
  <si>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</si>
  <si>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</si>
  <si>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</si>
  <si>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</si>
  <si>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</si>
  <si>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</si>
  <si>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</si>
  <si>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</si>
  <si>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</si>
  <si>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</si>
  <si>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</si>
  <si>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</si>
  <si>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</si>
  <si>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</si>
  <si>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</si>
  <si>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</si>
  <si>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</si>
  <si>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</si>
  <si>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</si>
  <si>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</si>
  <si>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</si>
  <si>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</si>
  <si>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</si>
  <si>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</si>
  <si>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</si>
  <si>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</si>
  <si>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</si>
  <si>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</si>
  <si>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</si>
  <si>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</si>
  <si>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</si>
  <si>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</si>
  <si>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</si>
  <si>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</si>
  <si>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</si>
  <si>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</si>
  <si>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</si>
  <si>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</si>
  <si>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</si>
  <si>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</si>
  <si>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</si>
  <si>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</si>
  <si>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</si>
  <si>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</si>
  <si>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</si>
  <si>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</si>
  <si>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</si>
  <si>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</si>
  <si>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</si>
  <si>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</si>
  <si>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</si>
  <si>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</si>
  <si>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</si>
  <si>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</si>
  <si>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</si>
  <si>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</si>
  <si>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</si>
  <si>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</si>
  <si>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</si>
  <si>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</si>
  <si>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</si>
  <si>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</si>
  <si>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</si>
  <si>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</si>
  <si>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</si>
  <si>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</si>
  <si>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</si>
  <si>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</si>
  <si>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</si>
  <si>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</si>
  <si>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</si>
  <si>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</si>
  <si>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</si>
  <si>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</si>
  <si>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</si>
  <si>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</si>
  <si>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</si>
  <si>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</si>
  <si>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</si>
  <si>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</si>
  <si>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</si>
  <si>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</si>
  <si>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</si>
  <si>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</si>
  <si>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</si>
  <si>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</si>
  <si>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</si>
  <si>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</si>
  <si>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</si>
  <si>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</si>
  <si>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</si>
  <si>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</si>
  <si>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</si>
  <si>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</si>
  <si>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</si>
  <si>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</si>
  <si>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</si>
  <si>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</si>
  <si>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</si>
  <si>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</si>
  <si>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</si>
  <si>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</si>
  <si>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</si>
  <si>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</si>
  <si>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</si>
  <si>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</si>
  <si>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</si>
  <si>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</si>
  <si>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</si>
  <si>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</si>
  <si>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</si>
  <si>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</si>
  <si>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</si>
  <si>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</si>
  <si>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</si>
  <si>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</si>
  <si>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</si>
  <si>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</si>
  <si>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</si>
  <si>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</si>
  <si>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</si>
  <si>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</si>
  <si>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</si>
  <si>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</si>
  <si>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</si>
  <si>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</si>
  <si>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</si>
  <si>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</si>
  <si>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LAS ONDAS</t>
  </si>
  <si>
    <t>DIANA GARCIA</t>
  </si>
  <si>
    <t>CN_11_02_CO</t>
  </si>
  <si>
    <t>Cuaderno de Estudio</t>
  </si>
  <si>
    <t>Ilustración</t>
  </si>
  <si>
    <t>Huygens</t>
  </si>
  <si>
    <t>Imagen para realizar</t>
  </si>
  <si>
    <t>Realizar este dibujo como se indica</t>
  </si>
  <si>
    <t>180890510-91983920-377500747</t>
  </si>
  <si>
    <t>Ondas</t>
  </si>
  <si>
    <t>2ESO/ciencias de la naturaleza/la luz y el sonido/las ondas/ondas transversales</t>
  </si>
  <si>
    <t>Onda transversal</t>
  </si>
  <si>
    <t>2ESO/ciencias de la naturaleza/la luz y el sonido/las ondas/ondas longitudinales</t>
  </si>
  <si>
    <t>Onda longitudinal</t>
  </si>
  <si>
    <t>Ima gen para crear</t>
  </si>
  <si>
    <t>Pulso de una onda. Imagen para realizar</t>
  </si>
  <si>
    <t>Imagen para crear</t>
  </si>
  <si>
    <t>Onda desfasada. Imagen para crear. Antes de ϕ es un signo +</t>
  </si>
  <si>
    <t>Propagación de la energía en una superficie.Imagen para crear</t>
  </si>
  <si>
    <t>Propagación de la energía en el espacio. Imagen para crear. No cambiar el color de la flecha.</t>
  </si>
  <si>
    <t>Formación de onda mecánica. Nota mental, buscar la imagen que ya esta hecha en un recursos de 6 a 9 en el guion cn_08_11_co esta la imgane puede estar otras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</si>
</sst>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F800]dddd\,\ mmmm\ dd\,\ yyyy"/>
  </numFmts>
  <fonts count="26"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
      <sz val="9"/>
      <color indexed="81"/>
      <name val="Tahoma"/>
      <family val="2"/>
    </font>
    <font>
      <b/>
      <sz val="9"/>
      <color indexed="81"/>
      <name val="Tahoma"/>
      <family val="2"/>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3" Type="http://schemas.openxmlformats.org/officeDocument/2006/relationships/image" Target="../media/image9.jpeg"/><Relationship Id="rId7" Type="http://schemas.openxmlformats.org/officeDocument/2006/relationships/image" Target="../media/image13.png"/><Relationship Id="rId2" Type="http://schemas.openxmlformats.org/officeDocument/2006/relationships/image" Target="../media/image8.jpeg"/><Relationship Id="rId1" Type="http://schemas.openxmlformats.org/officeDocument/2006/relationships/image" Target="../media/image7.jpeg"/><Relationship Id="rId6" Type="http://schemas.openxmlformats.org/officeDocument/2006/relationships/image" Target="../media/image12.png"/><Relationship Id="rId5" Type="http://schemas.openxmlformats.org/officeDocument/2006/relationships/image" Target="../media/image11.jpeg"/><Relationship Id="rId4" Type="http://schemas.openxmlformats.org/officeDocument/2006/relationships/image" Target="../media/image10.jpeg"/></Relationships>
</file>

<file path=xl/drawings/_rels/vmlDrawing1.v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10</xdr:col>
      <xdr:colOff>0</xdr:colOff>
      <xdr:row>9</xdr:row>
      <xdr:rowOff>0</xdr:rowOff>
    </xdr:from>
    <xdr:to>
      <xdr:col>10</xdr:col>
      <xdr:colOff>1280160</xdr:colOff>
      <xdr:row>9</xdr:row>
      <xdr:rowOff>1432560</xdr:rowOff>
    </xdr:to>
    <xdr:pic>
      <xdr:nvPicPr>
        <xdr:cNvPr id="2" name="1 Imagen" descr="stock-photo-huygens-drawing-of-edward-garnier-of-edelinck-after-vintage-engraved-illustration-magasin-90213190.jpg"/>
        <xdr:cNvPicPr>
          <a:picLocks noChangeAspect="1"/>
        </xdr:cNvPicPr>
      </xdr:nvPicPr>
      <xdr:blipFill>
        <a:blip xmlns:r="http://schemas.openxmlformats.org/officeDocument/2006/relationships" r:embed="rId1"/>
        <a:stretch>
          <a:fillRect/>
        </a:stretch>
      </xdr:blipFill>
      <xdr:spPr>
        <a:xfrm>
          <a:off x="16347281" y="2155031"/>
          <a:ext cx="1280160" cy="1432560"/>
        </a:xfrm>
        <a:prstGeom prst="rect">
          <a:avLst/>
        </a:prstGeom>
      </xdr:spPr>
    </xdr:pic>
    <xdr:clientData/>
  </xdr:twoCellAnchor>
  <xdr:twoCellAnchor editAs="oneCell">
    <xdr:from>
      <xdr:col>10</xdr:col>
      <xdr:colOff>0</xdr:colOff>
      <xdr:row>12</xdr:row>
      <xdr:rowOff>0</xdr:rowOff>
    </xdr:from>
    <xdr:to>
      <xdr:col>10</xdr:col>
      <xdr:colOff>781050</xdr:colOff>
      <xdr:row>12</xdr:row>
      <xdr:rowOff>1432560</xdr:rowOff>
    </xdr:to>
    <xdr:pic>
      <xdr:nvPicPr>
        <xdr:cNvPr id="3" name="2 Imagen" descr="stock-photo-beautiful-caucasian-girl-gymnast-with-pink-ribbon-180890510.jpg"/>
        <xdr:cNvPicPr>
          <a:picLocks noChangeAspect="1"/>
        </xdr:cNvPicPr>
      </xdr:nvPicPr>
      <xdr:blipFill>
        <a:blip xmlns:r="http://schemas.openxmlformats.org/officeDocument/2006/relationships" r:embed="rId2"/>
        <a:stretch>
          <a:fillRect/>
        </a:stretch>
      </xdr:blipFill>
      <xdr:spPr>
        <a:xfrm>
          <a:off x="16383000" y="7200900"/>
          <a:ext cx="781050" cy="1432560"/>
        </a:xfrm>
        <a:prstGeom prst="rect">
          <a:avLst/>
        </a:prstGeom>
      </xdr:spPr>
    </xdr:pic>
    <xdr:clientData/>
  </xdr:twoCellAnchor>
  <xdr:twoCellAnchor editAs="oneCell">
    <xdr:from>
      <xdr:col>10</xdr:col>
      <xdr:colOff>819150</xdr:colOff>
      <xdr:row>12</xdr:row>
      <xdr:rowOff>19050</xdr:rowOff>
    </xdr:from>
    <xdr:to>
      <xdr:col>10</xdr:col>
      <xdr:colOff>2190750</xdr:colOff>
      <xdr:row>12</xdr:row>
      <xdr:rowOff>1040130</xdr:rowOff>
    </xdr:to>
    <xdr:pic>
      <xdr:nvPicPr>
        <xdr:cNvPr id="4" name="3 Imagen" descr="stock-photo-duck-diving-in-lake-bayerischer-national-park-germany-91983920.jpg"/>
        <xdr:cNvPicPr>
          <a:picLocks noChangeAspect="1"/>
        </xdr:cNvPicPr>
      </xdr:nvPicPr>
      <xdr:blipFill>
        <a:blip xmlns:r="http://schemas.openxmlformats.org/officeDocument/2006/relationships" r:embed="rId3"/>
        <a:stretch>
          <a:fillRect/>
        </a:stretch>
      </xdr:blipFill>
      <xdr:spPr>
        <a:xfrm>
          <a:off x="17202150" y="7219950"/>
          <a:ext cx="1371600" cy="1021080"/>
        </a:xfrm>
        <a:prstGeom prst="rect">
          <a:avLst/>
        </a:prstGeom>
      </xdr:spPr>
    </xdr:pic>
    <xdr:clientData/>
  </xdr:twoCellAnchor>
  <xdr:twoCellAnchor editAs="oneCell">
    <xdr:from>
      <xdr:col>10</xdr:col>
      <xdr:colOff>304800</xdr:colOff>
      <xdr:row>12</xdr:row>
      <xdr:rowOff>1543050</xdr:rowOff>
    </xdr:from>
    <xdr:to>
      <xdr:col>10</xdr:col>
      <xdr:colOff>1676400</xdr:colOff>
      <xdr:row>12</xdr:row>
      <xdr:rowOff>2975610</xdr:rowOff>
    </xdr:to>
    <xdr:pic>
      <xdr:nvPicPr>
        <xdr:cNvPr id="5" name="4 Imagen" descr="stock-vector-green-light-bulb-on-hand-drawn-business-icons-background-business-idea-symbol-and-business-concept-377500747.jpg"/>
        <xdr:cNvPicPr>
          <a:picLocks noChangeAspect="1"/>
        </xdr:cNvPicPr>
      </xdr:nvPicPr>
      <xdr:blipFill>
        <a:blip xmlns:r="http://schemas.openxmlformats.org/officeDocument/2006/relationships" r:embed="rId4"/>
        <a:stretch>
          <a:fillRect/>
        </a:stretch>
      </xdr:blipFill>
      <xdr:spPr>
        <a:xfrm>
          <a:off x="16687800" y="8743950"/>
          <a:ext cx="1371600" cy="1432560"/>
        </a:xfrm>
        <a:prstGeom prst="rect">
          <a:avLst/>
        </a:prstGeom>
      </xdr:spPr>
    </xdr:pic>
    <xdr:clientData/>
  </xdr:twoCellAnchor>
  <xdr:twoCellAnchor editAs="oneCell">
    <xdr:from>
      <xdr:col>10</xdr:col>
      <xdr:colOff>-1</xdr:colOff>
      <xdr:row>13</xdr:row>
      <xdr:rowOff>0</xdr:rowOff>
    </xdr:from>
    <xdr:to>
      <xdr:col>10</xdr:col>
      <xdr:colOff>2061740</xdr:colOff>
      <xdr:row>13</xdr:row>
      <xdr:rowOff>1447800</xdr:rowOff>
    </xdr:to>
    <xdr:pic>
      <xdr:nvPicPr>
        <xdr:cNvPr id="6" name="5 Imagen" descr="stock-photo-ripples-in-water-with-autumn-colors-369704714.jpg"/>
        <xdr:cNvPicPr>
          <a:picLocks noChangeAspect="1"/>
        </xdr:cNvPicPr>
      </xdr:nvPicPr>
      <xdr:blipFill>
        <a:blip xmlns:r="http://schemas.openxmlformats.org/officeDocument/2006/relationships" r:embed="rId5"/>
        <a:stretch>
          <a:fillRect/>
        </a:stretch>
      </xdr:blipFill>
      <xdr:spPr>
        <a:xfrm>
          <a:off x="16382999" y="10401300"/>
          <a:ext cx="2061741" cy="1447800"/>
        </a:xfrm>
        <a:prstGeom prst="rect">
          <a:avLst/>
        </a:prstGeom>
      </xdr:spPr>
    </xdr:pic>
    <xdr:clientData/>
  </xdr:twoCellAnchor>
  <xdr:twoCellAnchor editAs="oneCell">
    <xdr:from>
      <xdr:col>10</xdr:col>
      <xdr:colOff>0</xdr:colOff>
      <xdr:row>14</xdr:row>
      <xdr:rowOff>133350</xdr:rowOff>
    </xdr:from>
    <xdr:to>
      <xdr:col>10</xdr:col>
      <xdr:colOff>2209800</xdr:colOff>
      <xdr:row>14</xdr:row>
      <xdr:rowOff>1152525</xdr:rowOff>
    </xdr:to>
    <xdr:pic>
      <xdr:nvPicPr>
        <xdr:cNvPr id="7" name="6 Imagen"/>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6383000" y="12306300"/>
          <a:ext cx="2209800" cy="1019175"/>
        </a:xfrm>
        <a:prstGeom prst="rect">
          <a:avLst/>
        </a:prstGeom>
        <a:noFill/>
      </xdr:spPr>
    </xdr:pic>
    <xdr:clientData/>
  </xdr:twoCellAnchor>
  <xdr:twoCellAnchor editAs="oneCell">
    <xdr:from>
      <xdr:col>10</xdr:col>
      <xdr:colOff>1</xdr:colOff>
      <xdr:row>15</xdr:row>
      <xdr:rowOff>152400</xdr:rowOff>
    </xdr:from>
    <xdr:to>
      <xdr:col>10</xdr:col>
      <xdr:colOff>2171701</xdr:colOff>
      <xdr:row>15</xdr:row>
      <xdr:rowOff>1219200</xdr:rowOff>
    </xdr:to>
    <xdr:pic>
      <xdr:nvPicPr>
        <xdr:cNvPr id="8" name="7 Imagen"/>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6383001" y="14154150"/>
          <a:ext cx="2171700" cy="1066800"/>
        </a:xfrm>
        <a:prstGeom prst="rect">
          <a:avLst/>
        </a:prstGeom>
        <a:noFill/>
      </xdr:spPr>
    </xdr:pic>
    <xdr:clientData/>
  </xdr:twoCellAnchor>
  <mc:AlternateContent xmlns:mc="http://schemas.openxmlformats.org/markup-compatibility/2006">
    <mc:Choice xmlns:a14="http://schemas.microsoft.com/office/drawing/2010/main" Requires="a14">
      <xdr:twoCellAnchor>
        <xdr:from>
          <xdr:col>10</xdr:col>
          <xdr:colOff>0</xdr:colOff>
          <xdr:row>10</xdr:row>
          <xdr:rowOff>0</xdr:rowOff>
        </xdr:from>
        <xdr:to>
          <xdr:col>10</xdr:col>
          <xdr:colOff>1228725</xdr:colOff>
          <xdr:row>10</xdr:row>
          <xdr:rowOff>1857375</xdr:rowOff>
        </xdr:to>
        <xdr:sp macro="" textlink="">
          <xdr:nvSpPr>
            <xdr:cNvPr id="2051" name="Object 3" hidden="1">
              <a:extLst>
                <a:ext uri="{63B3BB69-23CF-44E3-9099-C40C66FF867C}">
                  <a14:compatExt spid="_x0000_s2051"/>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0</xdr:colOff>
          <xdr:row>11</xdr:row>
          <xdr:rowOff>0</xdr:rowOff>
        </xdr:from>
        <xdr:to>
          <xdr:col>10</xdr:col>
          <xdr:colOff>2171700</xdr:colOff>
          <xdr:row>11</xdr:row>
          <xdr:rowOff>1276350</xdr:rowOff>
        </xdr:to>
        <xdr:sp macro="" textlink="">
          <xdr:nvSpPr>
            <xdr:cNvPr id="2052" name="Object 4" hidden="1">
              <a:extLst>
                <a:ext uri="{63B3BB69-23CF-44E3-9099-C40C66FF867C}">
                  <a14:compatExt spid="_x0000_s2052"/>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0</xdr:colOff>
          <xdr:row>16</xdr:row>
          <xdr:rowOff>0</xdr:rowOff>
        </xdr:from>
        <xdr:to>
          <xdr:col>15</xdr:col>
          <xdr:colOff>152400</xdr:colOff>
          <xdr:row>16</xdr:row>
          <xdr:rowOff>1238250</xdr:rowOff>
        </xdr:to>
        <xdr:sp macro="" textlink="">
          <xdr:nvSpPr>
            <xdr:cNvPr id="2054" name="Object 6" hidden="1">
              <a:extLst>
                <a:ext uri="{63B3BB69-23CF-44E3-9099-C40C66FF867C}">
                  <a14:compatExt spid="_x0000_s2054"/>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0</xdr:colOff>
          <xdr:row>17</xdr:row>
          <xdr:rowOff>0</xdr:rowOff>
        </xdr:from>
        <xdr:to>
          <xdr:col>15</xdr:col>
          <xdr:colOff>152400</xdr:colOff>
          <xdr:row>17</xdr:row>
          <xdr:rowOff>1762125</xdr:rowOff>
        </xdr:to>
        <xdr:sp macro="" textlink="">
          <xdr:nvSpPr>
            <xdr:cNvPr id="2055" name="Object 7" hidden="1">
              <a:extLst>
                <a:ext uri="{63B3BB69-23CF-44E3-9099-C40C66FF867C}">
                  <a14:compatExt spid="_x0000_s2055"/>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0</xdr:colOff>
          <xdr:row>18</xdr:row>
          <xdr:rowOff>0</xdr:rowOff>
        </xdr:from>
        <xdr:to>
          <xdr:col>10</xdr:col>
          <xdr:colOff>1447800</xdr:colOff>
          <xdr:row>18</xdr:row>
          <xdr:rowOff>1581150</xdr:rowOff>
        </xdr:to>
        <xdr:sp macro="" textlink="">
          <xdr:nvSpPr>
            <xdr:cNvPr id="2056" name="Object 8" hidden="1">
              <a:extLst>
                <a:ext uri="{63B3BB69-23CF-44E3-9099-C40C66FF867C}">
                  <a14:compatExt spid="_x0000_s2056"/>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0</xdr:colOff>
          <xdr:row>19</xdr:row>
          <xdr:rowOff>0</xdr:rowOff>
        </xdr:from>
        <xdr:to>
          <xdr:col>10</xdr:col>
          <xdr:colOff>2114550</xdr:colOff>
          <xdr:row>19</xdr:row>
          <xdr:rowOff>1495425</xdr:rowOff>
        </xdr:to>
        <xdr:sp macro="" textlink="">
          <xdr:nvSpPr>
            <xdr:cNvPr id="2058" name="Object 10" hidden="1">
              <a:extLst>
                <a:ext uri="{63B3BB69-23CF-44E3-9099-C40C66FF867C}">
                  <a14:compatExt spid="_x0000_s2058"/>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0</xdr:colOff>
          <xdr:row>15</xdr:row>
          <xdr:rowOff>962025</xdr:rowOff>
        </xdr:from>
        <xdr:to>
          <xdr:col>2</xdr:col>
          <xdr:colOff>2028825</xdr:colOff>
          <xdr:row>15</xdr:row>
          <xdr:rowOff>1419225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2019300</xdr:colOff>
          <xdr:row>15</xdr:row>
          <xdr:rowOff>962025</xdr:rowOff>
        </xdr:from>
        <xdr:to>
          <xdr:col>3</xdr:col>
          <xdr:colOff>1657350</xdr:colOff>
          <xdr:row>15</xdr:row>
          <xdr:rowOff>1419225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962025</xdr:rowOff>
        </xdr:from>
        <xdr:to>
          <xdr:col>4</xdr:col>
          <xdr:colOff>1666875</xdr:colOff>
          <xdr:row>15</xdr:row>
          <xdr:rowOff>1419225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962025</xdr:rowOff>
        </xdr:from>
        <xdr:to>
          <xdr:col>5</xdr:col>
          <xdr:colOff>1666875</xdr:colOff>
          <xdr:row>15</xdr:row>
          <xdr:rowOff>1419225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38100</xdr:colOff>
          <xdr:row>4</xdr:row>
          <xdr:rowOff>9525</xdr:rowOff>
        </xdr:from>
        <xdr:to>
          <xdr:col>2</xdr:col>
          <xdr:colOff>2066925</xdr:colOff>
          <xdr:row>4</xdr:row>
          <xdr:rowOff>466725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2085975</xdr:colOff>
          <xdr:row>4</xdr:row>
          <xdr:rowOff>9525</xdr:rowOff>
        </xdr:from>
        <xdr:to>
          <xdr:col>3</xdr:col>
          <xdr:colOff>1724025</xdr:colOff>
          <xdr:row>4</xdr:row>
          <xdr:rowOff>466725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28575</xdr:colOff>
          <xdr:row>4</xdr:row>
          <xdr:rowOff>9525</xdr:rowOff>
        </xdr:from>
        <xdr:to>
          <xdr:col>5</xdr:col>
          <xdr:colOff>9525</xdr:colOff>
          <xdr:row>4</xdr:row>
          <xdr:rowOff>466725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oleObject" Target="../embeddings/oleObject3.bin"/><Relationship Id="rId13" Type="http://schemas.openxmlformats.org/officeDocument/2006/relationships/image" Target="../media/image5.png"/><Relationship Id="rId3" Type="http://schemas.openxmlformats.org/officeDocument/2006/relationships/vmlDrawing" Target="../drawings/vmlDrawing1.vml"/><Relationship Id="rId7" Type="http://schemas.openxmlformats.org/officeDocument/2006/relationships/image" Target="../media/image2.png"/><Relationship Id="rId12" Type="http://schemas.openxmlformats.org/officeDocument/2006/relationships/oleObject" Target="../embeddings/oleObject5.bin"/><Relationship Id="rId2" Type="http://schemas.openxmlformats.org/officeDocument/2006/relationships/drawing" Target="../drawings/drawing1.xml"/><Relationship Id="rId16" Type="http://schemas.openxmlformats.org/officeDocument/2006/relationships/comments" Target="../comments1.xml"/><Relationship Id="rId1" Type="http://schemas.openxmlformats.org/officeDocument/2006/relationships/printerSettings" Target="../printerSettings/printerSettings1.bin"/><Relationship Id="rId6" Type="http://schemas.openxmlformats.org/officeDocument/2006/relationships/oleObject" Target="../embeddings/oleObject2.bin"/><Relationship Id="rId11" Type="http://schemas.openxmlformats.org/officeDocument/2006/relationships/image" Target="../media/image4.png"/><Relationship Id="rId5" Type="http://schemas.openxmlformats.org/officeDocument/2006/relationships/image" Target="../media/image1.png"/><Relationship Id="rId15" Type="http://schemas.openxmlformats.org/officeDocument/2006/relationships/image" Target="../media/image6.png"/><Relationship Id="rId10" Type="http://schemas.openxmlformats.org/officeDocument/2006/relationships/oleObject" Target="../embeddings/oleObject4.bin"/><Relationship Id="rId4" Type="http://schemas.openxmlformats.org/officeDocument/2006/relationships/oleObject" Target="../embeddings/oleObject1.bin"/><Relationship Id="rId9" Type="http://schemas.openxmlformats.org/officeDocument/2006/relationships/image" Target="../media/image3.png"/><Relationship Id="rId14" Type="http://schemas.openxmlformats.org/officeDocument/2006/relationships/oleObject" Target="../embeddings/oleObject6.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2.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1"/>
  <dimension ref="A1:P108"/>
  <sheetViews>
    <sheetView showGridLines="0" tabSelected="1" zoomScale="50" zoomScaleNormal="50" zoomScalePageLayoutView="140" workbookViewId="0">
      <pane ySplit="9" topLeftCell="A18" activePane="bottomLeft" state="frozen"/>
      <selection pane="bottomLeft" activeCell="J11" sqref="J11"/>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 xml:space="preserve">Ubicación de la imagen en el recurso </v>
      </c>
    </row>
    <row r="2" spans="1:16" ht="15.75" x14ac:dyDescent="0.25">
      <c r="A2" s="1"/>
      <c r="B2" s="3" t="s">
        <v>121</v>
      </c>
      <c r="C2" s="85" t="s">
        <v>22</v>
      </c>
      <c r="D2" s="86"/>
      <c r="F2" s="78" t="s">
        <v>0</v>
      </c>
      <c r="G2" s="79"/>
      <c r="H2" s="58"/>
      <c r="I2" s="58"/>
      <c r="J2" s="14"/>
      <c r="L2" s="2" t="s">
        <v>153</v>
      </c>
      <c r="M2" s="2" t="str">
        <f ca="1">IF($N2&lt;COUNTIF('Definición técnica de imagenes'!$A$3:$A$102,$G$5),OFFSET('Definición técnica de imagenes'!$A$1,MATCH($G$5,'Definición técnica de imagenes'!$A$1:$A$104,0)-1+$N2,1,1,1),"")</f>
        <v/>
      </c>
      <c r="N2" s="2">
        <v>0</v>
      </c>
      <c r="O2" s="2" t="str">
        <f>'Definición técnica de imagenes'!A3</f>
        <v>M3A</v>
      </c>
    </row>
    <row r="3" spans="1:16" ht="15.75" x14ac:dyDescent="0.25">
      <c r="A3" s="1"/>
      <c r="B3" s="4" t="s">
        <v>8</v>
      </c>
      <c r="C3" s="87">
        <v>11</v>
      </c>
      <c r="D3" s="88"/>
      <c r="F3" s="80"/>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187</v>
      </c>
      <c r="D4" s="88"/>
      <c r="E4" s="5"/>
      <c r="F4" s="37" t="s">
        <v>55</v>
      </c>
      <c r="G4" s="61" t="s">
        <v>190</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188</v>
      </c>
      <c r="D5" s="90"/>
      <c r="E5" s="5"/>
      <c r="F5" s="37" t="str">
        <f>IF(G4="Recurso","Motor del recurso","")</f>
        <v/>
      </c>
      <c r="G5" s="61"/>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Formato</v>
      </c>
      <c r="F9" s="57" t="s">
        <v>61</v>
      </c>
      <c r="G9" s="57" t="s">
        <v>59</v>
      </c>
      <c r="H9" s="57" t="s">
        <v>60</v>
      </c>
      <c r="I9" s="57" t="s">
        <v>114</v>
      </c>
      <c r="J9" s="18" t="s">
        <v>6</v>
      </c>
      <c r="K9" s="19" t="s">
        <v>7</v>
      </c>
      <c r="O9" s="2" t="str">
        <f>'Definición técnica de imagenes'!A11</f>
        <v>M10B</v>
      </c>
    </row>
    <row r="10" spans="1:16" s="11" customFormat="1" ht="120.75" customHeight="1" x14ac:dyDescent="0.25">
      <c r="A10" s="12" t="str">
        <f>IF(OR(B10&lt;&gt;"",J10&lt;&gt;""),"IMG01","")</f>
        <v>IMG01</v>
      </c>
      <c r="B10" s="62">
        <v>90213190</v>
      </c>
      <c r="C10" s="20" t="str">
        <f t="shared" ref="C10:C41" si="0">IF(OR(B10&lt;&gt;"",J10&lt;&gt;""),IF($G$4="Recurso",CONCATENATE($G$4," ",$G$5),$G$4),"")</f>
        <v>Cuaderno de Estudio</v>
      </c>
      <c r="D10" s="63" t="s">
        <v>191</v>
      </c>
      <c r="E10" s="63" t="s">
        <v>154</v>
      </c>
      <c r="F10" s="13" t="str">
        <f t="shared" ref="F10" si="1">IF(OR(B10&lt;&gt;"",J10&lt;&gt;""),CONCATENATE($C$7,"_",$A10,IF($G$4="Cuaderno de Estudio","_small",CONCATENATE(IF(I10="","","n"),IF(LEFT($G$5,1)="F",".jpg",".png")))),"")</f>
        <v>CN_11_02_CO_IMG01_small</v>
      </c>
      <c r="G10" s="13" t="str">
        <f ca="1">IF($F10&lt;&gt;"",IF($G$4="Recurso",VLOOKUP($E10,OFFSET('Definición técnica de imagenes'!$A$1,MATCH($G$5,'Definición técnica de imagenes'!$A$1:$A$104,0)-1,1,COUNTIF('Definición técnica de imagenes'!$A$3:$A$102,$G$5),5),5,FALSE),'Definición técnica de imagenes'!$F$16),"")</f>
        <v>526 x 370 px</v>
      </c>
      <c r="H10" s="13" t="str">
        <f t="shared" ref="H10" ca="1" si="2">IF(AND(I10&lt;&gt;"",I10&lt;&gt;0),IF(OR(B10&lt;&gt;"",J10&lt;&gt;""),CONCATENATE($C$7,"_",$A10,IF($G$4="Cuaderno de Estudio","_zoom",CONCATENATE("a",IF(LEFT($G$5,1)="F",".jpg",".png")))),""),"")</f>
        <v>CN_11_02_CO_IMG01_zoom</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800 x 600 px</v>
      </c>
      <c r="J10" s="63" t="s">
        <v>192</v>
      </c>
      <c r="K10" s="64"/>
      <c r="O10" s="2" t="str">
        <f>'Definición técnica de imagenes'!A12</f>
        <v>M12D</v>
      </c>
    </row>
    <row r="11" spans="1:16" s="11" customFormat="1" ht="167.25" customHeight="1" x14ac:dyDescent="0.25">
      <c r="A11" s="12" t="str">
        <f t="shared" ref="A11:A18" si="3">IF(OR(B11&lt;&gt;"",J11&lt;&gt;""),CONCATENATE(LEFT(A10,3),IF(MID(A10,4,2)+1&lt;10,CONCATENATE("0",MID(A10,4,2)+1))),"")</f>
        <v>IMG02</v>
      </c>
      <c r="B11" s="62" t="s">
        <v>193</v>
      </c>
      <c r="C11" s="20" t="str">
        <f t="shared" si="0"/>
        <v>Cuaderno de Estudio</v>
      </c>
      <c r="D11" s="63" t="s">
        <v>191</v>
      </c>
      <c r="E11" s="63" t="s">
        <v>154</v>
      </c>
      <c r="F11" s="13" t="str">
        <f t="shared" ref="F11:F74" si="4">IF(OR(B11&lt;&gt;"",J11&lt;&gt;""),CONCATENATE($C$7,"_",$A11,IF($G$4="Cuaderno de Estudio","_small",CONCATENATE(IF(I11="","","n"),IF(LEFT($G$5,1)="F",".jpg",".png")))),"")</f>
        <v>CN_11_02_CO_IMG02_small</v>
      </c>
      <c r="G11" s="13" t="str">
        <f ca="1">IF($F11&lt;&gt;"",IF($G$4="Recurso",VLOOKUP($E11,OFFSET('Definición técnica de imagenes'!$A$1,MATCH($G$5,'Definición técnica de imagenes'!$A$1:$A$104,0)-1,1,COUNTIF('Definición técnica de imagenes'!$A$3:$A$102,$G$5),5),5,FALSE),'Definición técnica de imagenes'!$F$16),"")</f>
        <v>526 x 370 px</v>
      </c>
      <c r="H11" s="13" t="str">
        <f t="shared" ref="H11:H74" ca="1" si="5">IF(AND(I11&lt;&gt;"",I11&lt;&gt;0),IF(OR(B11&lt;&gt;"",J11&lt;&gt;""),CONCATENATE($C$7,"_",$A11,IF($G$4="Cuaderno de Estudio","_zoom",CONCATENATE("a",IF(LEFT($G$5,1)="F",".jpg",".png")))),""),"")</f>
        <v>CN_11_02_CO_IMG02_zoom</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800 x 600 px</v>
      </c>
      <c r="J11" s="64" t="s">
        <v>207</v>
      </c>
      <c r="K11"/>
      <c r="O11" s="2" t="str">
        <f>'Definición técnica de imagenes'!A13</f>
        <v>M101</v>
      </c>
    </row>
    <row r="12" spans="1:16" s="11" customFormat="1" ht="106.5" customHeight="1" x14ac:dyDescent="0.25">
      <c r="A12" s="12" t="str">
        <f t="shared" si="3"/>
        <v>IMG03</v>
      </c>
      <c r="B12" s="62" t="s">
        <v>193</v>
      </c>
      <c r="C12" s="20" t="str">
        <f t="shared" si="0"/>
        <v>Cuaderno de Estudio</v>
      </c>
      <c r="D12" s="63" t="s">
        <v>191</v>
      </c>
      <c r="E12" s="63" t="s">
        <v>153</v>
      </c>
      <c r="F12" s="13" t="str">
        <f t="shared" si="4"/>
        <v>CN_11_02_CO_IMG03_small</v>
      </c>
      <c r="G12" s="13" t="str">
        <f ca="1">IF($F12&lt;&gt;"",IF($G$4="Recurso",VLOOKUP($E12,OFFSET('Definición técnica de imagenes'!$A$1,MATCH($G$5,'Definición técnica de imagenes'!$A$1:$A$104,0)-1,1,COUNTIF('Definición técnica de imagenes'!$A$3:$A$102,$G$5),5),5,FALSE),'Definición técnica de imagenes'!$F$16),"")</f>
        <v>526 x 370 px</v>
      </c>
      <c r="H12" s="13" t="str">
        <f t="shared" ca="1" si="5"/>
        <v>CN_11_02_CO_IMG03_zoom</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800 x 600 px</v>
      </c>
      <c r="J12" s="64" t="s">
        <v>194</v>
      </c>
      <c r="K12"/>
      <c r="O12" s="2" t="str">
        <f>'Definición técnica de imagenes'!A18</f>
        <v>Diaporama F1</v>
      </c>
    </row>
    <row r="13" spans="1:16" s="11" customFormat="1" ht="252" customHeight="1" x14ac:dyDescent="0.25">
      <c r="A13" s="12" t="str">
        <f t="shared" si="3"/>
        <v>IMG04</v>
      </c>
      <c r="B13" s="62" t="s">
        <v>195</v>
      </c>
      <c r="C13" s="20" t="str">
        <f t="shared" si="0"/>
        <v>Cuaderno de Estudio</v>
      </c>
      <c r="D13" s="63" t="s">
        <v>191</v>
      </c>
      <c r="E13" s="63" t="s">
        <v>153</v>
      </c>
      <c r="F13" s="13" t="str">
        <f t="shared" si="4"/>
        <v>CN_11_02_CO_IMG04_small</v>
      </c>
      <c r="G13" s="13" t="str">
        <f ca="1">IF($F13&lt;&gt;"",IF($G$4="Recurso",VLOOKUP($E13,OFFSET('Definición técnica de imagenes'!$A$1,MATCH($G$5,'Definición técnica de imagenes'!$A$1:$A$104,0)-1,1,COUNTIF('Definición técnica de imagenes'!$A$3:$A$102,$G$5),5),5,FALSE),'Definición técnica de imagenes'!$F$16),"")</f>
        <v>526 x 370 px</v>
      </c>
      <c r="H13" s="13" t="str">
        <f t="shared" ca="1" si="5"/>
        <v>CN_11_02_CO_IMG04_zoom</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800 x 600 px</v>
      </c>
      <c r="J13" s="64" t="s">
        <v>196</v>
      </c>
      <c r="K13" s="64"/>
      <c r="O13" s="2" t="str">
        <f>'Definición técnica de imagenes'!A19</f>
        <v>F4</v>
      </c>
    </row>
    <row r="14" spans="1:16" s="11" customFormat="1" ht="139.5" customHeight="1" x14ac:dyDescent="0.25">
      <c r="A14" s="12" t="str">
        <f t="shared" si="3"/>
        <v>IMG05</v>
      </c>
      <c r="B14" s="62">
        <v>369704714</v>
      </c>
      <c r="C14" s="20" t="str">
        <f t="shared" si="0"/>
        <v>Cuaderno de Estudio</v>
      </c>
      <c r="D14" s="63" t="s">
        <v>191</v>
      </c>
      <c r="E14" s="63" t="s">
        <v>153</v>
      </c>
      <c r="F14" s="13" t="str">
        <f t="shared" si="4"/>
        <v>CN_11_02_CO_IMG05_small</v>
      </c>
      <c r="G14" s="13" t="str">
        <f ca="1">IF($F14&lt;&gt;"",IF($G$4="Recurso",VLOOKUP($E14,OFFSET('Definición técnica de imagenes'!$A$1,MATCH($G$5,'Definición técnica de imagenes'!$A$1:$A$104,0)-1,1,COUNTIF('Definición técnica de imagenes'!$A$3:$A$102,$G$5),5),5,FALSE),'Definición técnica de imagenes'!$F$16),"")</f>
        <v>526 x 370 px</v>
      </c>
      <c r="H14" s="13" t="str">
        <f t="shared" ca="1" si="5"/>
        <v>CN_11_02_CO_IMG05_zoom</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800 x 600 px</v>
      </c>
      <c r="J14" s="64" t="s">
        <v>196</v>
      </c>
      <c r="K14" s="64"/>
      <c r="O14" s="2" t="str">
        <f>'Definición técnica de imagenes'!A22</f>
        <v>F6</v>
      </c>
    </row>
    <row r="15" spans="1:16" s="11" customFormat="1" ht="144" customHeight="1" x14ac:dyDescent="0.25">
      <c r="A15" s="12" t="str">
        <f t="shared" si="3"/>
        <v>IMG06</v>
      </c>
      <c r="B15" s="62" t="s">
        <v>197</v>
      </c>
      <c r="C15" s="20" t="str">
        <f t="shared" si="0"/>
        <v>Cuaderno de Estudio</v>
      </c>
      <c r="D15" s="63" t="s">
        <v>191</v>
      </c>
      <c r="E15" s="63" t="s">
        <v>153</v>
      </c>
      <c r="F15" s="13" t="str">
        <f t="shared" si="4"/>
        <v>CN_11_02_CO_IMG06_small</v>
      </c>
      <c r="G15" s="13" t="str">
        <f ca="1">IF($F15&lt;&gt;"",IF($G$4="Recurso",VLOOKUP($E15,OFFSET('Definición técnica de imagenes'!$A$1,MATCH($G$5,'Definición técnica de imagenes'!$A$1:$A$104,0)-1,1,COUNTIF('Definición técnica de imagenes'!$A$3:$A$102,$G$5),5),5,FALSE),'Definición técnica de imagenes'!$F$16),"")</f>
        <v>526 x 370 px</v>
      </c>
      <c r="H15" s="13" t="str">
        <f t="shared" ca="1" si="5"/>
        <v>CN_11_02_CO_IMG06_zoom</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800 x 600 px</v>
      </c>
      <c r="J15" s="66" t="s">
        <v>198</v>
      </c>
      <c r="K15" s="66"/>
      <c r="O15" s="2" t="str">
        <f>'Definición técnica de imagenes'!A24</f>
        <v>F6B</v>
      </c>
    </row>
    <row r="16" spans="1:16" s="11" customFormat="1" ht="111.75" customHeight="1" x14ac:dyDescent="0.3">
      <c r="A16" s="12" t="str">
        <f t="shared" si="3"/>
        <v>IMG07</v>
      </c>
      <c r="B16" s="62" t="s">
        <v>199</v>
      </c>
      <c r="C16" s="20" t="str">
        <f t="shared" si="0"/>
        <v>Cuaderno de Estudio</v>
      </c>
      <c r="D16" s="63" t="s">
        <v>191</v>
      </c>
      <c r="E16" s="63" t="s">
        <v>153</v>
      </c>
      <c r="F16" s="13" t="str">
        <f t="shared" si="4"/>
        <v>CN_11_02_CO_IMG07_small</v>
      </c>
      <c r="G16" s="13" t="str">
        <f ca="1">IF($F16&lt;&gt;"",IF($G$4="Recurso",VLOOKUP($E16,OFFSET('Definición técnica de imagenes'!$A$1,MATCH($G$5,'Definición técnica de imagenes'!$A$1:$A$104,0)-1,1,COUNTIF('Definición técnica de imagenes'!$A$3:$A$102,$G$5),5),5,FALSE),'Definición técnica de imagenes'!$F$16),"")</f>
        <v>526 x 370 px</v>
      </c>
      <c r="H16" s="13" t="str">
        <f t="shared" ca="1" si="5"/>
        <v>CN_11_02_CO_IMG07_zoom</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800 x 600 px</v>
      </c>
      <c r="J16" s="67" t="s">
        <v>200</v>
      </c>
      <c r="K16" s="68"/>
      <c r="O16" s="2" t="str">
        <f>'Definición técnica de imagenes'!A25</f>
        <v>F7</v>
      </c>
    </row>
    <row r="17" spans="1:15" s="11" customFormat="1" ht="115.5" customHeight="1" x14ac:dyDescent="0.25">
      <c r="A17" s="12" t="str">
        <f t="shared" si="3"/>
        <v>IMG08</v>
      </c>
      <c r="B17" s="62" t="s">
        <v>201</v>
      </c>
      <c r="C17" s="20" t="str">
        <f t="shared" si="0"/>
        <v>Cuaderno de Estudio</v>
      </c>
      <c r="D17" s="63" t="s">
        <v>191</v>
      </c>
      <c r="E17" s="63" t="s">
        <v>153</v>
      </c>
      <c r="F17" s="13" t="str">
        <f t="shared" si="4"/>
        <v>CN_11_02_CO_IMG08_small</v>
      </c>
      <c r="G17" s="13" t="str">
        <f ca="1">IF($F17&lt;&gt;"",IF($G$4="Recurso",VLOOKUP($E17,OFFSET('Definición técnica de imagenes'!$A$1,MATCH($G$5,'Definición técnica de imagenes'!$A$1:$A$104,0)-1,1,COUNTIF('Definición técnica de imagenes'!$A$3:$A$102,$G$5),5),5,FALSE),'Definición técnica de imagenes'!$F$16),"")</f>
        <v>526 x 370 px</v>
      </c>
      <c r="H17" s="13" t="str">
        <f t="shared" ca="1" si="5"/>
        <v>CN_11_02_CO_IMG08_zoom</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800 x 600 px</v>
      </c>
      <c r="J17" s="66" t="s">
        <v>202</v>
      </c>
      <c r="K17"/>
      <c r="O17" s="2" t="str">
        <f>'Definición técnica de imagenes'!A27</f>
        <v>F7B</v>
      </c>
    </row>
    <row r="18" spans="1:15" s="11" customFormat="1" ht="150" customHeight="1" x14ac:dyDescent="0.25">
      <c r="A18" s="12" t="str">
        <f t="shared" si="3"/>
        <v>IMG09</v>
      </c>
      <c r="B18" s="62" t="s">
        <v>203</v>
      </c>
      <c r="C18" s="20" t="str">
        <f t="shared" si="0"/>
        <v>Cuaderno de Estudio</v>
      </c>
      <c r="D18" s="63" t="s">
        <v>191</v>
      </c>
      <c r="E18" s="63" t="s">
        <v>153</v>
      </c>
      <c r="F18" s="13" t="str">
        <f t="shared" si="4"/>
        <v>CN_11_02_CO_IMG09_small</v>
      </c>
      <c r="G18" s="13" t="str">
        <f ca="1">IF($F18&lt;&gt;"",IF($G$4="Recurso",VLOOKUP($E18,OFFSET('Definición técnica de imagenes'!$A$1,MATCH($G$5,'Definición técnica de imagenes'!$A$1:$A$104,0)-1,1,COUNTIF('Definición técnica de imagenes'!$A$3:$A$102,$G$5),5),5,FALSE),'Definición técnica de imagenes'!$F$16),"")</f>
        <v>526 x 370 px</v>
      </c>
      <c r="H18" s="13" t="str">
        <f t="shared" ca="1" si="5"/>
        <v>CN_11_02_CO_IMG09_zoom</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800 x 600 px</v>
      </c>
      <c r="J18" s="66" t="s">
        <v>204</v>
      </c>
      <c r="K18"/>
      <c r="O18" s="2" t="str">
        <f>'Definición técnica de imagenes'!A30</f>
        <v>F8</v>
      </c>
    </row>
    <row r="19" spans="1:15" s="11" customFormat="1" ht="147.75" customHeight="1" x14ac:dyDescent="0.25">
      <c r="A19" s="12" t="str">
        <f t="shared" ref="A19:A50" si="6">IF(OR(B19&lt;&gt;"",J19&lt;&gt;""),CONCATENATE(LEFT(A18,3),IF(MID(A18,4,2)+1&lt;10,CONCATENATE("0",MID(A18,4,2)+1),MID(A18,4,2)+1)),"")</f>
        <v>IMG10</v>
      </c>
      <c r="B19" s="62" t="s">
        <v>203</v>
      </c>
      <c r="C19" s="20" t="str">
        <f t="shared" si="0"/>
        <v>Cuaderno de Estudio</v>
      </c>
      <c r="D19" s="63" t="s">
        <v>191</v>
      </c>
      <c r="E19" s="63" t="s">
        <v>154</v>
      </c>
      <c r="F19" s="13" t="str">
        <f t="shared" si="4"/>
        <v>CN_11_02_CO_IMG10_small</v>
      </c>
      <c r="G19" s="13" t="str">
        <f ca="1">IF($F19&lt;&gt;"",IF($G$4="Recurso",VLOOKUP($E19,OFFSET('Definición técnica de imagenes'!$A$1,MATCH($G$5,'Definición técnica de imagenes'!$A$1:$A$104,0)-1,1,COUNTIF('Definición técnica de imagenes'!$A$3:$A$102,$G$5),5),5,FALSE),'Definición técnica de imagenes'!$F$16),"")</f>
        <v>526 x 370 px</v>
      </c>
      <c r="H19" s="13" t="str">
        <f t="shared" ca="1" si="5"/>
        <v>CN_11_02_CO_IMG10_zoom</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800 x 600 px</v>
      </c>
      <c r="J19" s="67" t="s">
        <v>205</v>
      </c>
      <c r="K19"/>
      <c r="O19" s="2" t="str">
        <f>'Definición técnica de imagenes'!A31</f>
        <v>F10</v>
      </c>
    </row>
    <row r="20" spans="1:15" s="11" customFormat="1" ht="120" customHeight="1" x14ac:dyDescent="0.25">
      <c r="A20" s="12" t="str">
        <f t="shared" si="6"/>
        <v>IMG11</v>
      </c>
      <c r="B20" s="62" t="s">
        <v>203</v>
      </c>
      <c r="C20" s="20" t="str">
        <f t="shared" si="0"/>
        <v>Cuaderno de Estudio</v>
      </c>
      <c r="D20" s="63" t="s">
        <v>191</v>
      </c>
      <c r="E20" s="63" t="s">
        <v>153</v>
      </c>
      <c r="F20" s="13" t="str">
        <f t="shared" si="4"/>
        <v>CN_11_02_CO_IMG11_small</v>
      </c>
      <c r="G20" s="13" t="str">
        <f ca="1">IF($F20&lt;&gt;"",IF($G$4="Recurso",VLOOKUP($E20,OFFSET('Definición técnica de imagenes'!$A$1,MATCH($G$5,'Definición técnica de imagenes'!$A$1:$A$104,0)-1,1,COUNTIF('Definición técnica de imagenes'!$A$3:$A$102,$G$5),5),5,FALSE),'Definición técnica de imagenes'!$F$16),"")</f>
        <v>526 x 370 px</v>
      </c>
      <c r="H20" s="13" t="str">
        <f t="shared" ca="1" si="5"/>
        <v>CN_11_02_CO_IMG11_zoom</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800 x 600 px</v>
      </c>
      <c r="J20" s="64" t="s">
        <v>206</v>
      </c>
      <c r="K20"/>
      <c r="O20" s="2" t="str">
        <f>'Definición técnica de imagenes'!A32</f>
        <v>F10B</v>
      </c>
    </row>
    <row r="21" spans="1:15" s="11" customFormat="1" ht="93" customHeigh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ht="106.5" customHeigh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legacyDrawing r:id="rId3"/>
  <oleObjects>
    <mc:AlternateContent xmlns:mc="http://schemas.openxmlformats.org/markup-compatibility/2006">
      <mc:Choice Requires="x14">
        <oleObject progId="PBrush" shapeId="2051" r:id="rId4">
          <objectPr defaultSize="0" autoPict="0" r:id="rId5">
            <anchor moveWithCells="1" sizeWithCells="1">
              <from>
                <xdr:col>10</xdr:col>
                <xdr:colOff>0</xdr:colOff>
                <xdr:row>10</xdr:row>
                <xdr:rowOff>0</xdr:rowOff>
              </from>
              <to>
                <xdr:col>10</xdr:col>
                <xdr:colOff>1228725</xdr:colOff>
                <xdr:row>10</xdr:row>
                <xdr:rowOff>1857375</xdr:rowOff>
              </to>
            </anchor>
          </objectPr>
        </oleObject>
      </mc:Choice>
      <mc:Fallback>
        <oleObject progId="PBrush" shapeId="2051" r:id="rId4"/>
      </mc:Fallback>
    </mc:AlternateContent>
    <mc:AlternateContent xmlns:mc="http://schemas.openxmlformats.org/markup-compatibility/2006">
      <mc:Choice Requires="x14">
        <oleObject progId="PBrush" shapeId="2052" r:id="rId6">
          <objectPr defaultSize="0" autoPict="0" r:id="rId7">
            <anchor moveWithCells="1" sizeWithCells="1">
              <from>
                <xdr:col>10</xdr:col>
                <xdr:colOff>0</xdr:colOff>
                <xdr:row>11</xdr:row>
                <xdr:rowOff>0</xdr:rowOff>
              </from>
              <to>
                <xdr:col>10</xdr:col>
                <xdr:colOff>2171700</xdr:colOff>
                <xdr:row>11</xdr:row>
                <xdr:rowOff>1276350</xdr:rowOff>
              </to>
            </anchor>
          </objectPr>
        </oleObject>
      </mc:Choice>
      <mc:Fallback>
        <oleObject progId="PBrush" shapeId="2052" r:id="rId6"/>
      </mc:Fallback>
    </mc:AlternateContent>
    <mc:AlternateContent xmlns:mc="http://schemas.openxmlformats.org/markup-compatibility/2006">
      <mc:Choice Requires="x14">
        <oleObject progId="PBrush" shapeId="2054" r:id="rId8">
          <objectPr defaultSize="0" autoPict="0" r:id="rId9">
            <anchor moveWithCells="1" sizeWithCells="1">
              <from>
                <xdr:col>10</xdr:col>
                <xdr:colOff>0</xdr:colOff>
                <xdr:row>16</xdr:row>
                <xdr:rowOff>0</xdr:rowOff>
              </from>
              <to>
                <xdr:col>15</xdr:col>
                <xdr:colOff>152400</xdr:colOff>
                <xdr:row>16</xdr:row>
                <xdr:rowOff>1238250</xdr:rowOff>
              </to>
            </anchor>
          </objectPr>
        </oleObject>
      </mc:Choice>
      <mc:Fallback>
        <oleObject progId="PBrush" shapeId="2054" r:id="rId8"/>
      </mc:Fallback>
    </mc:AlternateContent>
    <mc:AlternateContent xmlns:mc="http://schemas.openxmlformats.org/markup-compatibility/2006">
      <mc:Choice Requires="x14">
        <oleObject progId="PBrush" shapeId="2055" r:id="rId10">
          <objectPr defaultSize="0" autoPict="0" r:id="rId11">
            <anchor moveWithCells="1" sizeWithCells="1">
              <from>
                <xdr:col>10</xdr:col>
                <xdr:colOff>0</xdr:colOff>
                <xdr:row>17</xdr:row>
                <xdr:rowOff>0</xdr:rowOff>
              </from>
              <to>
                <xdr:col>15</xdr:col>
                <xdr:colOff>152400</xdr:colOff>
                <xdr:row>17</xdr:row>
                <xdr:rowOff>1762125</xdr:rowOff>
              </to>
            </anchor>
          </objectPr>
        </oleObject>
      </mc:Choice>
      <mc:Fallback>
        <oleObject progId="PBrush" shapeId="2055" r:id="rId10"/>
      </mc:Fallback>
    </mc:AlternateContent>
    <mc:AlternateContent xmlns:mc="http://schemas.openxmlformats.org/markup-compatibility/2006">
      <mc:Choice Requires="x14">
        <oleObject progId="PBrush" shapeId="2056" r:id="rId12">
          <objectPr defaultSize="0" autoPict="0" r:id="rId13">
            <anchor moveWithCells="1" sizeWithCells="1">
              <from>
                <xdr:col>10</xdr:col>
                <xdr:colOff>0</xdr:colOff>
                <xdr:row>18</xdr:row>
                <xdr:rowOff>0</xdr:rowOff>
              </from>
              <to>
                <xdr:col>10</xdr:col>
                <xdr:colOff>1447800</xdr:colOff>
                <xdr:row>18</xdr:row>
                <xdr:rowOff>1581150</xdr:rowOff>
              </to>
            </anchor>
          </objectPr>
        </oleObject>
      </mc:Choice>
      <mc:Fallback>
        <oleObject progId="PBrush" shapeId="2056" r:id="rId12"/>
      </mc:Fallback>
    </mc:AlternateContent>
    <mc:AlternateContent xmlns:mc="http://schemas.openxmlformats.org/markup-compatibility/2006">
      <mc:Choice Requires="x14">
        <oleObject progId="PBrush" shapeId="2058" r:id="rId14">
          <objectPr defaultSize="0" autoPict="0" r:id="rId15">
            <anchor moveWithCells="1" sizeWithCells="1">
              <from>
                <xdr:col>10</xdr:col>
                <xdr:colOff>0</xdr:colOff>
                <xdr:row>19</xdr:row>
                <xdr:rowOff>0</xdr:rowOff>
              </from>
              <to>
                <xdr:col>10</xdr:col>
                <xdr:colOff>2114550</xdr:colOff>
                <xdr:row>19</xdr:row>
                <xdr:rowOff>1495425</xdr:rowOff>
              </to>
            </anchor>
          </objectPr>
        </oleObject>
      </mc:Choice>
      <mc:Fallback>
        <oleObject progId="PBrush" shapeId="2058" r:id="rId14"/>
      </mc:Fallback>
    </mc:AlternateContent>
  </oleObjec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962025</xdr:rowOff>
                  </from>
                  <to>
                    <xdr:col>2</xdr:col>
                    <xdr:colOff>2028825</xdr:colOff>
                    <xdr:row>15</xdr:row>
                    <xdr:rowOff>1419225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2019300</xdr:colOff>
                    <xdr:row>15</xdr:row>
                    <xdr:rowOff>962025</xdr:rowOff>
                  </from>
                  <to>
                    <xdr:col>3</xdr:col>
                    <xdr:colOff>1657350</xdr:colOff>
                    <xdr:row>15</xdr:row>
                    <xdr:rowOff>1419225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962025</xdr:rowOff>
                  </from>
                  <to>
                    <xdr:col>4</xdr:col>
                    <xdr:colOff>1666875</xdr:colOff>
                    <xdr:row>15</xdr:row>
                    <xdr:rowOff>1419225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962025</xdr:rowOff>
                  </from>
                  <to>
                    <xdr:col>5</xdr:col>
                    <xdr:colOff>1666875</xdr:colOff>
                    <xdr:row>15</xdr:row>
                    <xdr:rowOff>1419225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38100</xdr:colOff>
                    <xdr:row>4</xdr:row>
                    <xdr:rowOff>9525</xdr:rowOff>
                  </from>
                  <to>
                    <xdr:col>2</xdr:col>
                    <xdr:colOff>2066925</xdr:colOff>
                    <xdr:row>4</xdr:row>
                    <xdr:rowOff>466725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2085975</xdr:colOff>
                    <xdr:row>4</xdr:row>
                    <xdr:rowOff>9525</xdr:rowOff>
                  </from>
                  <to>
                    <xdr:col>3</xdr:col>
                    <xdr:colOff>1724025</xdr:colOff>
                    <xdr:row>4</xdr:row>
                    <xdr:rowOff>466725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28575</xdr:colOff>
                    <xdr:row>4</xdr:row>
                    <xdr:rowOff>9525</xdr:rowOff>
                  </from>
                  <to>
                    <xdr:col>5</xdr:col>
                    <xdr:colOff>9525</xdr:colOff>
                    <xdr:row>4</xdr:row>
                    <xdr:rowOff>466725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user</cp:lastModifiedBy>
  <dcterms:created xsi:type="dcterms:W3CDTF">2014-07-01T23:43:25Z</dcterms:created>
  <dcterms:modified xsi:type="dcterms:W3CDTF">2016-08-09T06:25:19Z</dcterms:modified>
</cp:coreProperties>
</file>