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6_CO\Recursos DM\"/>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6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H29" i="1"/>
  <c r="H14" i="1"/>
  <c r="H13" i="1"/>
  <c r="H12" i="1"/>
  <c r="H11"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D17" i="2"/>
  <c r="D18" i="2" s="1"/>
  <c r="H10" i="1"/>
  <c r="A13" i="1"/>
  <c r="F13" i="1" s="1"/>
  <c r="G13" i="1" s="1"/>
  <c r="F10" i="1"/>
  <c r="G10" i="1" s="1"/>
  <c r="A14" i="1" l="1"/>
  <c r="F14" i="1" s="1"/>
  <c r="G14" i="1" s="1"/>
  <c r="A15" i="1" l="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s="1"/>
  <c r="G29" i="1" s="1"/>
  <c r="A30" i="1" l="1"/>
  <c r="F30" i="1" l="1"/>
  <c r="G30" i="1" s="1"/>
  <c r="H30" i="1"/>
  <c r="A31" i="1"/>
  <c r="F31" i="1" l="1"/>
  <c r="G31" i="1" s="1"/>
  <c r="H31" i="1"/>
  <c r="A32" i="1"/>
  <c r="F32" i="1" l="1"/>
  <c r="G32" i="1" s="1"/>
  <c r="H32" i="1"/>
  <c r="A33" i="1"/>
  <c r="F33" i="1" l="1"/>
  <c r="G33" i="1" s="1"/>
  <c r="H33" i="1"/>
  <c r="A34" i="1"/>
  <c r="F34" i="1" l="1"/>
  <c r="G34" i="1" s="1"/>
  <c r="H34" i="1"/>
  <c r="A35" i="1"/>
  <c r="F35" i="1" l="1"/>
  <c r="G35" i="1" s="1"/>
  <c r="H35" i="1"/>
  <c r="A36" i="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<sst xmlns="http://schemas.openxmlformats.org/spreadsheetml/2006/main" count="461" uniqueCount="236">
  <si>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</si>
  <si>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</si>
  <si>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</si>
  <si>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</si>
  <si>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</si>
  <si>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</si>
  <si>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</si>
  <si>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</si>
  <si>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</si>
  <si>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</si>
  <si>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</si>
  <si>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</si>
  <si>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</si>
  <si>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</si>
  <si>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</si>
  <si>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</si>
  <si>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</si>
  <si>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</si>
  <si>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</si>
  <si>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</si>
  <si>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</si>
  <si>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</si>
  <si>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</si>
  <si>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</si>
  <si>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</si>
  <si>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</si>
  <si>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</si>
  <si>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</si>
  <si>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</si>
  <si>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</si>
  <si>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</si>
  <si>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</si>
  <si>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</si>
  <si>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</si>
  <si>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</si>
  <si>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</si>
  <si>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</si>
  <si>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</si>
  <si>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</si>
  <si>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</si>
  <si>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</si>
  <si>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</si>
  <si>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</si>
  <si>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</si>
  <si>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</si>
  <si>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</si>
  <si>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</si>
  <si>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</si>
  <si>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</si>
  <si>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</si>
  <si>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</si>
  <si>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</si>
  <si>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</si>
  <si>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</si>
  <si>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</si>
  <si>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</si>
  <si>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</si>
  <si>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</si>
  <si>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</si>
  <si>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</si>
  <si>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</si>
  <si>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</si>
  <si>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</si>
  <si>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</si>
  <si>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</si>
  <si>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</si>
  <si>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</si>
  <si>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</si>
  <si>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</si>
  <si>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</si>
  <si>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</si>
  <si>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</si>
  <si>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</si>
  <si>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</si>
  <si>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</si>
  <si>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</si>
  <si>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</si>
  <si>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</si>
  <si>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</si>
  <si>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</si>
  <si>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</si>
  <si>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</si>
  <si>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</si>
  <si>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</si>
  <si>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</si>
  <si>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</si>
  <si>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</si>
  <si>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</si>
  <si>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</si>
  <si>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</si>
  <si>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</si>
  <si>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</si>
  <si>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</si>
  <si>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</si>
  <si>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</si>
  <si>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</si>
  <si>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</si>
  <si>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</si>
  <si>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</si>
  <si>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</si>
  <si>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</si>
  <si>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</si>
  <si>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</si>
  <si>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</si>
  <si>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</si>
  <si>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</si>
  <si>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</si>
  <si>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</si>
  <si>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</si>
  <si>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</si>
  <si>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</si>
  <si>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</si>
  <si>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</si>
  <si>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</si>
  <si>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</si>
  <si>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</si>
  <si>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</si>
  <si>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</si>
  <si>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</si>
  <si>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</si>
  <si>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</si>
  <si>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</si>
  <si>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</si>
  <si>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</si>
  <si>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</si>
  <si>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</si>
  <si>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</si>
  <si>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</si>
  <si>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</si>
  <si>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</si>
  <si>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</si>
  <si>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</si>
  <si>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</si>
  <si>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</si>
  <si>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</si>
  <si>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</si>
  <si>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</si>
  <si>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</si>
  <si>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</si>
  <si>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</si>
  <si>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</si>
  <si>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</si>
  <si>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</si>
  <si>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</si>
  <si>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</si>
  <si>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</si>
  <si>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</si>
  <si>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</si>
  <si>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</si>
  <si>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</si>
  <si>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</si>
  <si>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</si>
  <si>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</si>
  <si>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</si>
  <si>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</si>
  <si>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</si>
  <si>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</si>
  <si>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</si>
  <si>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</si>
  <si>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</si>
  <si>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</si>
  <si>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</si>
  <si>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</si>
  <si>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</si>
  <si>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</si>
  <si>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</si>
  <si>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</si>
  <si>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</si>
  <si>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</si>
  <si>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</si>
  <si>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</si>
  <si>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</si>
  <si>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</si>
  <si>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</si>
  <si>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</si>
  <si>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</si>
  <si>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</si>
  <si>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</si>
  <si>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</si>
  <si>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</si>
  <si>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</si>
  <si>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</si>
  <si>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</si>
  <si>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</si>
  <si>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</si>
  <si>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</si>
  <si>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</si>
  <si>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respiración en los seres vivos</t>
  </si>
  <si>
    <t>Diego Molina</t>
  </si>
  <si>
    <t>CN_06_06_REC130</t>
  </si>
  <si>
    <t>Fotografía</t>
  </si>
  <si>
    <t>Medusa</t>
  </si>
  <si>
    <t>Mariquita</t>
  </si>
  <si>
    <t>Sanguijuela</t>
  </si>
  <si>
    <t>Pez</t>
  </si>
  <si>
    <t>Perezoso</t>
  </si>
  <si>
    <t>Esponja de mar</t>
  </si>
  <si>
    <t>http://sebastianromeu.blogspot.com.co/2008/08/nutricin-animal-porferos-y-cnidarios.html</t>
  </si>
  <si>
    <t>Ilustración</t>
  </si>
  <si>
    <t>Esquema interno de esponja de mar</t>
  </si>
  <si>
    <t>Ilustrar de forma similar como se muestra en la imagen, cambiar colores e incluso se puede reordenar la imagen, por ejemplo, poner el organismo completo en la esquina inferior izquierda y la célula en la esquina superior derecha.  Eliminar las palabras amebocito y  espícula.</t>
  </si>
  <si>
    <t>Saltamontes</t>
  </si>
  <si>
    <t>https://www.google.com.co/search?q=espiraculos+del+saltamontes&amp;espv=2&amp;biw=1745&amp;bih=828&amp;source=lnms&amp;tbm=isch&amp;sa=X&amp;ved=0ahUKEwjJyf7ch9nJAhWJRCYKHSruAHYQ_AUIBigB#tbm=isch&amp;q=tracheal+respiration+in+insects&amp;imgrc=N0zCba5aiGXSHM%3A</t>
  </si>
  <si>
    <t>Esquema interno de saltamontes</t>
  </si>
  <si>
    <t>Ilustrar de forma similar al de la imagen.  Colocar nombres en español:  Tráqueas, Espiráculos, Sacos aéreos.</t>
  </si>
  <si>
    <t>Lombriz de tierra</t>
  </si>
  <si>
    <t>Molusco acuático</t>
  </si>
  <si>
    <t>https://www.google.com.co/search?q=espiraculos+del+saltamontes&amp;espv=2&amp;biw=1745&amp;bih=828&amp;source=lnms&amp;tbm=isch&amp;sa=X&amp;ved=0ahUKEwjJyf7ch9nJAhWJRCYKHSruAHYQ_AUIBigB#tbm=isch&amp;q=respiraci%C3%B3n+cut%C3%A1nea+&amp;imgrc=CsgKwdKltaNmDM%3A</t>
  </si>
  <si>
    <t>Respiración cutánea</t>
  </si>
  <si>
    <t>Ilustrar similar a la imagen. Cambiar colores, excepto en los vasos sanguíneos, por estandar se dejan vasos azules o morados para CO" y vasos rojos para O2.</t>
  </si>
  <si>
    <t>https://www.google.com.co/search?q=espiraculos+del+saltamontes&amp;espv=2&amp;biw=1745&amp;bih=828&amp;source=lnms&amp;tbm=isch&amp;sa=X&amp;ved=0ahUKEwjJyf7ch9nJAhWJRCYKHSruAHYQ_AUIBigB#tbm=isch&amp;q=tracheal+respiration+in+insects&amp;imgdii=rHN_brp6OxBTdM%3A%3BrHN_brp6OxBTdM%3A%3BwGRnhYLuaERMSM%3A&amp;imgrc=rHN_brp6OxBTdM%3A</t>
  </si>
  <si>
    <t>Esquema de respiración traqueal</t>
  </si>
  <si>
    <t>Ilustrar como se muestra en la imagen. Adicionar las palabras CO2, O2  (recordar que el "2" va en subíndice), Espiráculo, Tráquea, Saco aéreo, Traqueola, Fluido traqueolar, Célula.</t>
  </si>
  <si>
    <t>Circulación cutánea en anfibios</t>
  </si>
  <si>
    <t>145339219  https://www.google.com.co/search?q=respiracion+cutanea+en+anfibios&amp;espv=2&amp;biw=1745&amp;bih=828&amp;tbm=isch&amp;tbo=u&amp;source=univ&amp;sa=X&amp;sqi=2&amp;ved=0ahUKEwja_YyVndnJAhWBMSYKHSRYD2wQsAQIGQ#imgrc=w29Anu56Vcw5RM%3A</t>
  </si>
  <si>
    <t>ilustrar como se muestra en la imagen. Cambiar a español:  Blood Vessel:  Vasos sanguíneos.    Eliminar el título de amphibiams.    El dibujo del sapo se puede cambiar por: 145339219 de shutterstock</t>
  </si>
  <si>
    <t>Branquias</t>
  </si>
  <si>
    <t>Renacuajo</t>
  </si>
  <si>
    <t>Utilizar de la imagen de la solicitud del guion solo la mitad, como se muestra.  Eliminar la flecha roja</t>
  </si>
  <si>
    <t>https://www.google.com.co/search?q=espiraculos+del+saltamontes&amp;espv=2&amp;biw=1745&amp;bih=828&amp;source=lnms&amp;tbm=isch&amp;sa=X&amp;ved=0ahUKEwjJyf7ch9nJAhWJRCYKHSruAHYQ_AUIBigB#tbm=isch&amp;q=respiraci%C3%B3n+branquial+externa&amp;imgrc=LhrOgukF-G_w8M%3A</t>
  </si>
  <si>
    <t>Esquema branquias externas</t>
  </si>
  <si>
    <t>Circulación en peces</t>
  </si>
  <si>
    <t>Ilustrar similar a la imagen.   Cambiar el tipo de pez. Eliminar las letras que están en el corazón  SV, A, V, CA.   Cambiar a español:                    Body: Cuerpo /  Systemic capillaries: Capilares / Gills: Branquias/Respiratory capillaries: Capilares</t>
  </si>
  <si>
    <t>Imagen 13 de la solicitud graf. Guion CN 06 06</t>
  </si>
  <si>
    <t>Imagen 12 de la so. Graf. Del guion CN 06 06</t>
  </si>
  <si>
    <t>Respiración branquial</t>
  </si>
  <si>
    <t>Dejar la misma imagen ilustrada del guion IMG 13 CN 06 06</t>
  </si>
  <si>
    <t>Erizo de mar</t>
  </si>
  <si>
    <t>Suricato</t>
  </si>
  <si>
    <t>Tucan</t>
  </si>
  <si>
    <t>Cocodrilo</t>
  </si>
  <si>
    <t>https://www.google.com.co/search?q=espiraculos+del+saltamontes&amp;espv=2&amp;biw=1745&amp;bih=828&amp;source=lnms&amp;tbm=isch&amp;sa=X&amp;ved=0ahUKEwjJyf7ch9nJAhWJRCYKHSruAHYQ_AUIBigB#tbm=isch&amp;q=animal+lungs&amp;imgrc=Xs9S4LW_wrl6KM%3A</t>
  </si>
  <si>
    <t>Pulmones de animales</t>
  </si>
  <si>
    <t>Ilustrar como se muestra en la imagen.   Colocar nombres en español:  Fosas nasales y boca, Tráquea, Pulmones, Sacos aéreos.     Se pueden modificar los colores.  En la parte superior deje a la Salamandra y el Lagarto, y en la parte inferior al Mono y el Ave.   Las convenciones pueden ir en la parte inferior.</t>
  </si>
  <si>
    <t>Ciclo de vida de amfibio</t>
  </si>
  <si>
    <t>Elminar titulo inferior "life cycle of frog".   Cambiar al español:  Frogspwan: Huevos  /    Embryo: Embrión  /  Early tadpole: Renacuajo   /  Late tadpole: Renacuajo   /Metamorphosing: Metamorfosis     /Adult frog:  Rana adulta     Eliminar Froglet.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</si>
</sst>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28575</xdr:colOff>
      <xdr:row>15</xdr:row>
      <xdr:rowOff>19050</xdr:rowOff>
    </xdr:from>
    <xdr:to>
      <xdr:col>10</xdr:col>
      <xdr:colOff>1998419</xdr:colOff>
      <xdr:row>15</xdr:row>
      <xdr:rowOff>1981200</xdr:rowOff>
    </xdr:to>
    <xdr:pic>
      <xdr:nvPicPr>
        <xdr:cNvPr id="2" name="Imagen 1"/>
        <xdr:cNvPicPr>
          <a:picLocks noChangeAspect="1"/>
        </xdr:cNvPicPr>
      </xdr:nvPicPr>
      <xdr:blipFill>
        <a:blip xmlns:r="http://schemas.openxmlformats.org/officeDocument/2006/relationships" r:embed="rId1"/>
        <a:stretch>
          <a:fillRect/>
        </a:stretch>
      </xdr:blipFill>
      <xdr:spPr>
        <a:xfrm>
          <a:off x="16392525" y="3181350"/>
          <a:ext cx="1969844" cy="1962150"/>
        </a:xfrm>
        <a:prstGeom prst="rect">
          <a:avLst/>
        </a:prstGeom>
      </xdr:spPr>
    </xdr:pic>
    <xdr:clientData/>
  </xdr:twoCellAnchor>
  <xdr:twoCellAnchor editAs="oneCell">
    <xdr:from>
      <xdr:col>10</xdr:col>
      <xdr:colOff>48199</xdr:colOff>
      <xdr:row>17</xdr:row>
      <xdr:rowOff>180976</xdr:rowOff>
    </xdr:from>
    <xdr:to>
      <xdr:col>10</xdr:col>
      <xdr:colOff>2838450</xdr:colOff>
      <xdr:row>17</xdr:row>
      <xdr:rowOff>1409700</xdr:rowOff>
    </xdr:to>
    <xdr:pic>
      <xdr:nvPicPr>
        <xdr:cNvPr id="3" name="Imagen 2"/>
        <xdr:cNvPicPr>
          <a:picLocks noChangeAspect="1"/>
        </xdr:cNvPicPr>
      </xdr:nvPicPr>
      <xdr:blipFill>
        <a:blip xmlns:r="http://schemas.openxmlformats.org/officeDocument/2006/relationships" r:embed="rId2"/>
        <a:stretch>
          <a:fillRect/>
        </a:stretch>
      </xdr:blipFill>
      <xdr:spPr>
        <a:xfrm>
          <a:off x="17164624" y="6705601"/>
          <a:ext cx="2790251" cy="1228724"/>
        </a:xfrm>
        <a:prstGeom prst="rect">
          <a:avLst/>
        </a:prstGeom>
      </xdr:spPr>
    </xdr:pic>
    <xdr:clientData/>
  </xdr:twoCellAnchor>
  <xdr:oneCellAnchor>
    <xdr:from>
      <xdr:col>10</xdr:col>
      <xdr:colOff>209551</xdr:colOff>
      <xdr:row>21</xdr:row>
      <xdr:rowOff>142875</xdr:rowOff>
    </xdr:from>
    <xdr:ext cx="1970124" cy="1552575"/>
    <xdr:pic>
      <xdr:nvPicPr>
        <xdr:cNvPr id="6" name="Imagen 5"/>
        <xdr:cNvPicPr>
          <a:picLocks noChangeAspect="1"/>
        </xdr:cNvPicPr>
      </xdr:nvPicPr>
      <xdr:blipFill>
        <a:blip xmlns:r="http://schemas.openxmlformats.org/officeDocument/2006/relationships" r:embed="rId3"/>
        <a:stretch>
          <a:fillRect/>
        </a:stretch>
      </xdr:blipFill>
      <xdr:spPr>
        <a:xfrm>
          <a:off x="17325976" y="9382125"/>
          <a:ext cx="1970124" cy="1552575"/>
        </a:xfrm>
        <a:prstGeom prst="rect">
          <a:avLst/>
        </a:prstGeom>
      </xdr:spPr>
    </xdr:pic>
    <xdr:clientData/>
  </xdr:oneCellAnchor>
  <xdr:twoCellAnchor editAs="oneCell">
    <xdr:from>
      <xdr:col>10</xdr:col>
      <xdr:colOff>54398</xdr:colOff>
      <xdr:row>18</xdr:row>
      <xdr:rowOff>47625</xdr:rowOff>
    </xdr:from>
    <xdr:to>
      <xdr:col>10</xdr:col>
      <xdr:colOff>2705100</xdr:colOff>
      <xdr:row>18</xdr:row>
      <xdr:rowOff>2019300</xdr:rowOff>
    </xdr:to>
    <xdr:pic>
      <xdr:nvPicPr>
        <xdr:cNvPr id="7" name="Imagen 6"/>
        <xdr:cNvPicPr>
          <a:picLocks noChangeAspect="1"/>
        </xdr:cNvPicPr>
      </xdr:nvPicPr>
      <xdr:blipFill>
        <a:blip xmlns:r="http://schemas.openxmlformats.org/officeDocument/2006/relationships" r:embed="rId4"/>
        <a:stretch>
          <a:fillRect/>
        </a:stretch>
      </xdr:blipFill>
      <xdr:spPr>
        <a:xfrm>
          <a:off x="17170823" y="8763000"/>
          <a:ext cx="2650702" cy="1971675"/>
        </a:xfrm>
        <a:prstGeom prst="rect">
          <a:avLst/>
        </a:prstGeom>
      </xdr:spPr>
    </xdr:pic>
    <xdr:clientData/>
  </xdr:twoCellAnchor>
  <xdr:twoCellAnchor editAs="oneCell">
    <xdr:from>
      <xdr:col>10</xdr:col>
      <xdr:colOff>95250</xdr:colOff>
      <xdr:row>22</xdr:row>
      <xdr:rowOff>104776</xdr:rowOff>
    </xdr:from>
    <xdr:to>
      <xdr:col>10</xdr:col>
      <xdr:colOff>2484065</xdr:colOff>
      <xdr:row>22</xdr:row>
      <xdr:rowOff>2333626</xdr:rowOff>
    </xdr:to>
    <xdr:pic>
      <xdr:nvPicPr>
        <xdr:cNvPr id="8" name="Imagen 7"/>
        <xdr:cNvPicPr>
          <a:picLocks noChangeAspect="1"/>
        </xdr:cNvPicPr>
      </xdr:nvPicPr>
      <xdr:blipFill>
        <a:blip xmlns:r="http://schemas.openxmlformats.org/officeDocument/2006/relationships" r:embed="rId5"/>
        <a:stretch>
          <a:fillRect/>
        </a:stretch>
      </xdr:blipFill>
      <xdr:spPr>
        <a:xfrm>
          <a:off x="17211675" y="14497051"/>
          <a:ext cx="2388815" cy="2228850"/>
        </a:xfrm>
        <a:prstGeom prst="rect">
          <a:avLst/>
        </a:prstGeom>
      </xdr:spPr>
    </xdr:pic>
    <xdr:clientData/>
  </xdr:twoCellAnchor>
  <xdr:twoCellAnchor editAs="oneCell">
    <xdr:from>
      <xdr:col>10</xdr:col>
      <xdr:colOff>123825</xdr:colOff>
      <xdr:row>26</xdr:row>
      <xdr:rowOff>133350</xdr:rowOff>
    </xdr:from>
    <xdr:to>
      <xdr:col>10</xdr:col>
      <xdr:colOff>1940590</xdr:colOff>
      <xdr:row>26</xdr:row>
      <xdr:rowOff>1614806</xdr:rowOff>
    </xdr:to>
    <xdr:pic>
      <xdr:nvPicPr>
        <xdr:cNvPr id="9" name="Imagen 8"/>
        <xdr:cNvPicPr>
          <a:picLocks noChangeAspect="1"/>
        </xdr:cNvPicPr>
      </xdr:nvPicPr>
      <xdr:blipFill>
        <a:blip xmlns:r="http://schemas.openxmlformats.org/officeDocument/2006/relationships" r:embed="rId6"/>
        <a:stretch>
          <a:fillRect/>
        </a:stretch>
      </xdr:blipFill>
      <xdr:spPr>
        <a:xfrm>
          <a:off x="17240250" y="18316575"/>
          <a:ext cx="1816765" cy="1481456"/>
        </a:xfrm>
        <a:prstGeom prst="rect">
          <a:avLst/>
        </a:prstGeom>
      </xdr:spPr>
    </xdr:pic>
    <xdr:clientData/>
  </xdr:twoCellAnchor>
  <xdr:twoCellAnchor editAs="oneCell">
    <xdr:from>
      <xdr:col>10</xdr:col>
      <xdr:colOff>140975</xdr:colOff>
      <xdr:row>27</xdr:row>
      <xdr:rowOff>304800</xdr:rowOff>
    </xdr:from>
    <xdr:to>
      <xdr:col>10</xdr:col>
      <xdr:colOff>2391479</xdr:colOff>
      <xdr:row>27</xdr:row>
      <xdr:rowOff>1800225</xdr:rowOff>
    </xdr:to>
    <xdr:pic>
      <xdr:nvPicPr>
        <xdr:cNvPr id="10" name="Imagen 9"/>
        <xdr:cNvPicPr>
          <a:picLocks noChangeAspect="1"/>
        </xdr:cNvPicPr>
      </xdr:nvPicPr>
      <xdr:blipFill>
        <a:blip xmlns:r="http://schemas.openxmlformats.org/officeDocument/2006/relationships" r:embed="rId7"/>
        <a:stretch>
          <a:fillRect/>
        </a:stretch>
      </xdr:blipFill>
      <xdr:spPr>
        <a:xfrm>
          <a:off x="17257400" y="20745450"/>
          <a:ext cx="2250504" cy="1495425"/>
        </a:xfrm>
        <a:prstGeom prst="rect">
          <a:avLst/>
        </a:prstGeom>
      </xdr:spPr>
    </xdr:pic>
    <xdr:clientData/>
  </xdr:twoCellAnchor>
  <xdr:twoCellAnchor editAs="oneCell">
    <xdr:from>
      <xdr:col>10</xdr:col>
      <xdr:colOff>38100</xdr:colOff>
      <xdr:row>28</xdr:row>
      <xdr:rowOff>66675</xdr:rowOff>
    </xdr:from>
    <xdr:to>
      <xdr:col>10</xdr:col>
      <xdr:colOff>2135306</xdr:colOff>
      <xdr:row>28</xdr:row>
      <xdr:rowOff>1474973</xdr:rowOff>
    </xdr:to>
    <xdr:pic>
      <xdr:nvPicPr>
        <xdr:cNvPr id="11" name="Imagen 10"/>
        <xdr:cNvPicPr>
          <a:picLocks noChangeAspect="1"/>
        </xdr:cNvPicPr>
      </xdr:nvPicPr>
      <xdr:blipFill>
        <a:blip xmlns:r="http://schemas.openxmlformats.org/officeDocument/2006/relationships" r:embed="rId8"/>
        <a:stretch>
          <a:fillRect/>
        </a:stretch>
      </xdr:blipFill>
      <xdr:spPr>
        <a:xfrm>
          <a:off x="17154525" y="23460075"/>
          <a:ext cx="2097206" cy="1408298"/>
        </a:xfrm>
        <a:prstGeom prst="rect">
          <a:avLst/>
        </a:prstGeom>
      </xdr:spPr>
    </xdr:pic>
    <xdr:clientData/>
  </xdr:twoCellAnchor>
  <xdr:twoCellAnchor editAs="oneCell">
    <xdr:from>
      <xdr:col>10</xdr:col>
      <xdr:colOff>28575</xdr:colOff>
      <xdr:row>33</xdr:row>
      <xdr:rowOff>190501</xdr:rowOff>
    </xdr:from>
    <xdr:to>
      <xdr:col>10</xdr:col>
      <xdr:colOff>2740611</xdr:colOff>
      <xdr:row>33</xdr:row>
      <xdr:rowOff>2714625</xdr:rowOff>
    </xdr:to>
    <xdr:pic>
      <xdr:nvPicPr>
        <xdr:cNvPr id="12" name="Imagen 11"/>
        <xdr:cNvPicPr>
          <a:picLocks noChangeAspect="1"/>
        </xdr:cNvPicPr>
      </xdr:nvPicPr>
      <xdr:blipFill>
        <a:blip xmlns:r="http://schemas.openxmlformats.org/officeDocument/2006/relationships" r:embed="rId9"/>
        <a:stretch>
          <a:fillRect/>
        </a:stretch>
      </xdr:blipFill>
      <xdr:spPr>
        <a:xfrm>
          <a:off x="17145000" y="26098501"/>
          <a:ext cx="2712036" cy="2524124"/>
        </a:xfrm>
        <a:prstGeom prst="rect">
          <a:avLst/>
        </a:prstGeom>
      </xdr:spPr>
    </xdr:pic>
    <xdr:clientData/>
  </xdr:twoCellAnchor>
  <xdr:twoCellAnchor editAs="oneCell">
    <xdr:from>
      <xdr:col>9</xdr:col>
      <xdr:colOff>2657474</xdr:colOff>
      <xdr:row>34</xdr:row>
      <xdr:rowOff>0</xdr:rowOff>
    </xdr:from>
    <xdr:to>
      <xdr:col>10</xdr:col>
      <xdr:colOff>2783278</xdr:colOff>
      <xdr:row>34</xdr:row>
      <xdr:rowOff>2857500</xdr:rowOff>
    </xdr:to>
    <xdr:pic>
      <xdr:nvPicPr>
        <xdr:cNvPr id="13" name="Imagen 12"/>
        <xdr:cNvPicPr>
          <a:picLocks noChangeAspect="1"/>
        </xdr:cNvPicPr>
      </xdr:nvPicPr>
      <xdr:blipFill>
        <a:blip xmlns:r="http://schemas.openxmlformats.org/officeDocument/2006/relationships" r:embed="rId10"/>
        <a:stretch>
          <a:fillRect/>
        </a:stretch>
      </xdr:blipFill>
      <xdr:spPr>
        <a:xfrm>
          <a:off x="17116424" y="29918025"/>
          <a:ext cx="2783279" cy="2857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G5" sqref="G5"/>
    </sheetView>
  </sheetViews>
  <sheetFormatPr baseColWidth="10" defaultColWidth="10.875" defaultRowHeight="13.5" x14ac:dyDescent="0.25"/>
  <cols>
    <col min="1" max="1" width="7" style="2" customWidth="1"/>
    <col min="2" max="2" width="30.875"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9.5" style="15" customWidth="1"/>
    <col min="12" max="12" width="20.375" style="2" hidden="1" customWidth="1"/>
    <col min="13" max="13" width="14.5" style="2" hidden="1" customWidth="1"/>
    <col min="14" max="14" width="46.875" style="2" hidden="1" customWidth="1"/>
    <col min="15" max="15" width="6.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6">
        <v>6</v>
      </c>
      <c r="D3" s="87"/>
      <c r="F3" s="79">
        <v>42350</v>
      </c>
      <c r="G3" s="80"/>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92433394</v>
      </c>
      <c r="C10" s="20" t="str">
        <f t="shared" ref="C10:C41" si="0">IF(OR(B10&lt;&gt;"",J10&lt;&gt;""),IF($G$4="Recurso",CONCATENATE($G$4," ",$G$5),$G$4),"")</f>
        <v>Recurso F7B</v>
      </c>
      <c r="D10" s="63" t="s">
        <v>190</v>
      </c>
      <c r="E10" s="63" t="s">
        <v>166</v>
      </c>
      <c r="F10" s="13" t="str">
        <f t="shared" ref="F10" ca="1" si="1">IF(OR(B10&lt;&gt;"",J10&lt;&gt;""),CONCATENATE($C$7,"_",$A10,IF($G$4="Cuaderno de Estudio","_small",CONCATENATE(IF(I10="","","n"),IF(LEFT($G$5,1)="F",".jpg",".png")))),"")</f>
        <v>CN_06_06_REC130_IMG01.jpg</v>
      </c>
      <c r="G10" s="13" t="str">
        <f ca="1">IF($F10&lt;&gt;"",IF($G$4="Recurso",VLOOKUP($E10,OFFSET('Definición técnica de imagenes'!$A$1,MATCH($G$5,'Definición técnica de imagenes'!$A$1:$A$104,0)-1,1,COUNTIF('Definición técnica de imagenes'!$A$3:$A$102,$G$5),5),5,FALSE),'Definición técnica de imagenes'!$F$16),"")</f>
        <v>350 x 350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328999934</v>
      </c>
      <c r="C11" s="20" t="str">
        <f t="shared" si="0"/>
        <v>Recurso F7B</v>
      </c>
      <c r="D11" s="63" t="s">
        <v>190</v>
      </c>
      <c r="E11" s="63" t="s">
        <v>166</v>
      </c>
      <c r="F11" s="13" t="str">
        <f t="shared" ref="F11:F74" ca="1" si="4">IF(OR(B11&lt;&gt;"",J11&lt;&gt;""),CONCATENATE($C$7,"_",$A11,IF($G$4="Cuaderno de Estudio","_small",CONCATENATE(IF(I11="","","n"),IF(LEFT($G$5,1)="F",".jpg",".png")))),"")</f>
        <v>CN_06_06_REC130_IMG02.jpg</v>
      </c>
      <c r="G11" s="13" t="str">
        <f ca="1">IF($F11&lt;&gt;"",IF($G$4="Recurso",VLOOKUP($E11,OFFSET('Definición técnica de imagenes'!$A$1,MATCH($G$5,'Definición técnica de imagenes'!$A$1:$A$104,0)-1,1,COUNTIF('Definición técnica de imagenes'!$A$3:$A$102,$G$5),5),5,FALSE),'Definición técnica de imagenes'!$F$16),"")</f>
        <v>350 x 350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x14ac:dyDescent="0.25">
      <c r="A12" s="12" t="str">
        <f t="shared" si="3"/>
        <v>IMG03</v>
      </c>
      <c r="B12" s="62">
        <v>98568323</v>
      </c>
      <c r="C12" s="20" t="str">
        <f t="shared" si="0"/>
        <v>Recurso F7B</v>
      </c>
      <c r="D12" s="63" t="s">
        <v>190</v>
      </c>
      <c r="E12" s="63" t="s">
        <v>166</v>
      </c>
      <c r="F12" s="13" t="str">
        <f t="shared" ca="1" si="4"/>
        <v>CN_06_06_REC130_IMG03.jpg</v>
      </c>
      <c r="G12" s="13" t="str">
        <f ca="1">IF($F12&lt;&gt;"",IF($G$4="Recurso",VLOOKUP($E12,OFFSET('Definición técnica de imagenes'!$A$1,MATCH($G$5,'Definición técnica de imagenes'!$A$1:$A$104,0)-1,1,COUNTIF('Definición técnica de imagenes'!$A$3:$A$102,$G$5),5),5,FALSE),'Definición técnica de imagenes'!$F$16),"")</f>
        <v>350 x 350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x14ac:dyDescent="0.25">
      <c r="A13" s="12" t="str">
        <f t="shared" si="3"/>
        <v>IMG04</v>
      </c>
      <c r="B13" s="62">
        <v>103944857</v>
      </c>
      <c r="C13" s="20" t="str">
        <f t="shared" si="0"/>
        <v>Recurso F7B</v>
      </c>
      <c r="D13" s="63" t="s">
        <v>190</v>
      </c>
      <c r="E13" s="63" t="s">
        <v>166</v>
      </c>
      <c r="F13" s="13" t="str">
        <f t="shared" ca="1" si="4"/>
        <v>CN_06_06_REC130_IMG04.jpg</v>
      </c>
      <c r="G13" s="13" t="str">
        <f ca="1">IF($F13&lt;&gt;"",IF($G$4="Recurso",VLOOKUP($E13,OFFSET('Definición técnica de imagenes'!$A$1,MATCH($G$5,'Definición técnica de imagenes'!$A$1:$A$104,0)-1,1,COUNTIF('Definición técnica de imagenes'!$A$3:$A$102,$G$5),5),5,FALSE),'Definición técnica de imagenes'!$F$16),"")</f>
        <v>350 x 350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x14ac:dyDescent="0.25">
      <c r="A14" s="12" t="str">
        <f t="shared" si="3"/>
        <v>IMG05</v>
      </c>
      <c r="B14" s="62">
        <v>243273610</v>
      </c>
      <c r="C14" s="20" t="str">
        <f t="shared" si="0"/>
        <v>Recurso F7B</v>
      </c>
      <c r="D14" s="63" t="s">
        <v>190</v>
      </c>
      <c r="E14" s="63" t="s">
        <v>166</v>
      </c>
      <c r="F14" s="13" t="str">
        <f t="shared" ca="1" si="4"/>
        <v>CN_06_06_REC130_IMG05.jpg</v>
      </c>
      <c r="G14" s="13" t="str">
        <f ca="1">IF($F14&lt;&gt;"",IF($G$4="Recurso",VLOOKUP($E14,OFFSET('Definición técnica de imagenes'!$A$1,MATCH($G$5,'Definición técnica de imagenes'!$A$1:$A$104,0)-1,1,COUNTIF('Definición técnica de imagenes'!$A$3:$A$102,$G$5),5),5,FALSE),'Definición técnica de imagenes'!$F$16),"")</f>
        <v>350 x 350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x14ac:dyDescent="0.25">
      <c r="A15" s="12" t="str">
        <f t="shared" si="3"/>
        <v>IMG06</v>
      </c>
      <c r="B15" s="62">
        <v>235789762</v>
      </c>
      <c r="C15" s="20" t="str">
        <f t="shared" si="0"/>
        <v>Recurso F7B</v>
      </c>
      <c r="D15" s="63" t="s">
        <v>190</v>
      </c>
      <c r="E15" s="63" t="s">
        <v>155</v>
      </c>
      <c r="F15" s="13" t="str">
        <f t="shared" ca="1" si="4"/>
        <v>CN_06_06_REC130_IMG06n.jpg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CN_06_06_REC130_IMG06a.jpg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6"/>
      <c r="O15" s="2" t="str">
        <f>'Definición técnica de imagenes'!A24</f>
        <v>F6B</v>
      </c>
    </row>
    <row r="16" spans="1:16" s="11" customFormat="1" ht="251.25" customHeight="1" x14ac:dyDescent="0.3">
      <c r="A16" s="12" t="str">
        <f t="shared" si="3"/>
        <v>IMG07</v>
      </c>
      <c r="B16" s="62" t="s">
        <v>197</v>
      </c>
      <c r="C16" s="20" t="str">
        <f t="shared" si="0"/>
        <v>Recurso F7B</v>
      </c>
      <c r="D16" s="63" t="s">
        <v>198</v>
      </c>
      <c r="E16" s="63" t="s">
        <v>155</v>
      </c>
      <c r="F16" s="13" t="str">
        <f t="shared" ca="1" si="4"/>
        <v>CN_06_06_REC130_IMG07n.jpg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CN_06_06_REC130_IMG07a.jpg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199</v>
      </c>
      <c r="K16" s="68" t="s">
        <v>200</v>
      </c>
      <c r="O16" s="2" t="str">
        <f>'Definición técnica de imagenes'!A25</f>
        <v>F7</v>
      </c>
    </row>
    <row r="17" spans="1:15" s="11" customFormat="1" x14ac:dyDescent="0.25">
      <c r="A17" s="12" t="str">
        <f t="shared" si="3"/>
        <v>IMG08</v>
      </c>
      <c r="B17" s="62">
        <v>137783933</v>
      </c>
      <c r="C17" s="20" t="str">
        <f t="shared" si="0"/>
        <v>Recurso F7B</v>
      </c>
      <c r="D17" s="63" t="s">
        <v>190</v>
      </c>
      <c r="E17" s="63" t="s">
        <v>155</v>
      </c>
      <c r="F17" s="13" t="str">
        <f t="shared" ca="1" si="4"/>
        <v>CN_06_06_REC130_IMG08n.jpg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CN_06_06_REC130_IMG08a.jpg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201</v>
      </c>
      <c r="K17" s="66"/>
      <c r="O17" s="2" t="str">
        <f>'Definición técnica de imagenes'!A27</f>
        <v>F7B</v>
      </c>
    </row>
    <row r="18" spans="1:15" s="11" customFormat="1" ht="172.5" customHeight="1" x14ac:dyDescent="0.25">
      <c r="A18" s="12" t="str">
        <f t="shared" si="3"/>
        <v>IMG09</v>
      </c>
      <c r="B18" s="62" t="s">
        <v>202</v>
      </c>
      <c r="C18" s="20" t="str">
        <f t="shared" si="0"/>
        <v>Recurso F7B</v>
      </c>
      <c r="D18" s="63" t="s">
        <v>198</v>
      </c>
      <c r="E18" s="63" t="s">
        <v>155</v>
      </c>
      <c r="F18" s="13" t="str">
        <f t="shared" ca="1" si="4"/>
        <v>CN_06_06_REC130_IMG09n.jpg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CN_06_06_REC130_IMG09a.jpg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203</v>
      </c>
      <c r="K18" s="66" t="s">
        <v>204</v>
      </c>
      <c r="O18" s="2" t="str">
        <f>'Definición técnica de imagenes'!A30</f>
        <v>F8</v>
      </c>
    </row>
    <row r="19" spans="1:15" s="11" customFormat="1" ht="221.25" customHeight="1" x14ac:dyDescent="0.3">
      <c r="A19" s="12" t="str">
        <f t="shared" ref="A19:A50" si="6">IF(OR(B19&lt;&gt;"",J19&lt;&gt;""),CONCATENATE(LEFT(A18,3),IF(MID(A18,4,2)+1&lt;10,CONCATENATE("0",MID(A18,4,2)+1),MID(A18,4,2)+1)),"")</f>
        <v>IMG10</v>
      </c>
      <c r="B19" s="62" t="s">
        <v>210</v>
      </c>
      <c r="C19" s="20" t="str">
        <f t="shared" si="0"/>
        <v>Recurso F7B</v>
      </c>
      <c r="D19" s="63" t="s">
        <v>198</v>
      </c>
      <c r="E19" s="63" t="s">
        <v>155</v>
      </c>
      <c r="F19" s="13" t="str">
        <f t="shared" ca="1" si="4"/>
        <v>CN_06_06_REC130_IMG10n.jpg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CN_06_06_REC130_IMG10a.jpg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211</v>
      </c>
      <c r="K19" s="68" t="s">
        <v>212</v>
      </c>
      <c r="O19" s="2" t="str">
        <f>'Definición técnica de imagenes'!A31</f>
        <v>F10</v>
      </c>
    </row>
    <row r="20" spans="1:15" s="11" customFormat="1" ht="14.25" x14ac:dyDescent="0.3">
      <c r="A20" s="12" t="str">
        <f t="shared" si="6"/>
        <v>IMG11</v>
      </c>
      <c r="B20" s="62">
        <v>171009158</v>
      </c>
      <c r="C20" s="20" t="str">
        <f t="shared" si="0"/>
        <v>Recurso F7B</v>
      </c>
      <c r="D20" s="63" t="s">
        <v>190</v>
      </c>
      <c r="E20" s="63" t="s">
        <v>155</v>
      </c>
      <c r="F20" s="13" t="str">
        <f t="shared" ca="1" si="4"/>
        <v>CN_06_06_REC130_IMG11n.jpg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CN_06_06_REC130_IMG11a.jpg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7" t="s">
        <v>205</v>
      </c>
      <c r="K20" s="68"/>
      <c r="O20" s="2" t="str">
        <f>'Definición técnica de imagenes'!A32</f>
        <v>F10B</v>
      </c>
    </row>
    <row r="21" spans="1:15" s="11" customFormat="1" ht="12.75" customHeight="1" x14ac:dyDescent="0.25">
      <c r="A21" s="12" t="str">
        <f t="shared" si="6"/>
        <v>IMG12</v>
      </c>
      <c r="B21" s="62">
        <v>184102205</v>
      </c>
      <c r="C21" s="20" t="str">
        <f t="shared" si="0"/>
        <v>Recurso F7B</v>
      </c>
      <c r="D21" s="63" t="s">
        <v>190</v>
      </c>
      <c r="E21" s="63" t="s">
        <v>155</v>
      </c>
      <c r="F21" s="13" t="str">
        <f t="shared" ca="1" si="4"/>
        <v>CN_06_06_REC130_IMG12n.jpg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CN_06_06_REC130_IMG12a.jpg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4" t="s">
        <v>206</v>
      </c>
      <c r="K21" s="66"/>
      <c r="O21" s="2" t="str">
        <f>'Definición técnica de imagenes'!A33</f>
        <v>F11</v>
      </c>
    </row>
    <row r="22" spans="1:15" s="11" customFormat="1" ht="198.75" customHeight="1" x14ac:dyDescent="0.25">
      <c r="A22" s="12" t="str">
        <f t="shared" si="6"/>
        <v>IMG13</v>
      </c>
      <c r="B22" s="62" t="s">
        <v>207</v>
      </c>
      <c r="C22" s="20" t="str">
        <f t="shared" si="0"/>
        <v>Recurso F7B</v>
      </c>
      <c r="D22" s="63" t="s">
        <v>198</v>
      </c>
      <c r="E22" s="63" t="s">
        <v>155</v>
      </c>
      <c r="F22" s="13" t="str">
        <f t="shared" ca="1" si="4"/>
        <v>CN_06_06_REC130_IMG13n.jpg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CN_06_06_REC130_IMG13a.jpg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6" t="s">
        <v>208</v>
      </c>
      <c r="K22" s="66" t="s">
        <v>209</v>
      </c>
      <c r="O22" s="2" t="str">
        <f>'Definición técnica de imagenes'!A34</f>
        <v>F12</v>
      </c>
    </row>
    <row r="23" spans="1:15" s="11" customFormat="1" ht="258" customHeight="1" x14ac:dyDescent="0.25">
      <c r="A23" s="12" t="str">
        <f t="shared" si="6"/>
        <v>IMG14</v>
      </c>
      <c r="B23" s="62" t="s">
        <v>214</v>
      </c>
      <c r="C23" s="20" t="str">
        <f t="shared" si="0"/>
        <v>Recurso F7B</v>
      </c>
      <c r="D23" s="63" t="s">
        <v>198</v>
      </c>
      <c r="E23" s="63" t="s">
        <v>155</v>
      </c>
      <c r="F23" s="13" t="str">
        <f t="shared" ca="1" si="4"/>
        <v>CN_06_06_REC130_IMG14n.jpg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CN_06_06_REC130_IMG14a.jpg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213</v>
      </c>
      <c r="K23" s="64" t="s">
        <v>215</v>
      </c>
      <c r="O23" s="2" t="str">
        <f>'Definición técnica de imagenes'!A35</f>
        <v>F13</v>
      </c>
    </row>
    <row r="24" spans="1:15" s="11" customFormat="1" x14ac:dyDescent="0.25">
      <c r="A24" s="12" t="str">
        <f t="shared" si="6"/>
        <v>IMG15</v>
      </c>
      <c r="B24" s="62">
        <v>271702289</v>
      </c>
      <c r="C24" s="20" t="str">
        <f t="shared" si="0"/>
        <v>Recurso F7B</v>
      </c>
      <c r="D24" s="63" t="s">
        <v>190</v>
      </c>
      <c r="E24" s="63" t="s">
        <v>155</v>
      </c>
      <c r="F24" s="13" t="str">
        <f t="shared" ca="1" si="4"/>
        <v>CN_06_06_REC130_IMG15n.jpg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CN_06_06_REC130_IMG15a.jpg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216</v>
      </c>
      <c r="K24" s="65"/>
      <c r="O24" s="2" t="str">
        <f>'Definición técnica de imagenes'!A37</f>
        <v>F13B</v>
      </c>
    </row>
    <row r="25" spans="1:15" s="11" customFormat="1" x14ac:dyDescent="0.25">
      <c r="A25" s="12" t="str">
        <f t="shared" si="6"/>
        <v>IMG16</v>
      </c>
      <c r="B25" s="62">
        <v>43590184</v>
      </c>
      <c r="C25" s="20" t="str">
        <f t="shared" si="0"/>
        <v>Recurso F7B</v>
      </c>
      <c r="D25" s="63" t="s">
        <v>190</v>
      </c>
      <c r="E25" s="63" t="s">
        <v>155</v>
      </c>
      <c r="F25" s="13" t="str">
        <f t="shared" ca="1" si="4"/>
        <v>CN_06_06_REC130_IMG16n.jpg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CN_06_06_REC130_IMG16a.jpg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216</v>
      </c>
      <c r="K25" s="64"/>
    </row>
    <row r="26" spans="1:15" s="11" customFormat="1" x14ac:dyDescent="0.25">
      <c r="A26" s="12" t="str">
        <f t="shared" si="6"/>
        <v>IMG17</v>
      </c>
      <c r="B26" s="62">
        <v>81449038</v>
      </c>
      <c r="C26" s="20" t="str">
        <f t="shared" si="0"/>
        <v>Recurso F7B</v>
      </c>
      <c r="D26" s="63" t="s">
        <v>190</v>
      </c>
      <c r="E26" s="63" t="s">
        <v>155</v>
      </c>
      <c r="F26" s="13" t="str">
        <f t="shared" ca="1" si="4"/>
        <v>CN_06_06_REC130_IMG17n.jpg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CN_06_06_REC130_IMG17a.jpg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217</v>
      </c>
      <c r="K26" s="64"/>
    </row>
    <row r="27" spans="1:15" s="11" customFormat="1" ht="177.75" customHeight="1" x14ac:dyDescent="0.25">
      <c r="A27" s="12" t="str">
        <f t="shared" si="6"/>
        <v>IMG18</v>
      </c>
      <c r="B27" s="62" t="s">
        <v>224</v>
      </c>
      <c r="C27" s="20" t="str">
        <f t="shared" si="0"/>
        <v>Recurso F7B</v>
      </c>
      <c r="D27" s="63" t="s">
        <v>198</v>
      </c>
      <c r="E27" s="63" t="s">
        <v>155</v>
      </c>
      <c r="F27" s="13" t="str">
        <f t="shared" ca="1" si="4"/>
        <v>CN_06_06_REC130_IMG18n.jpg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CN_06_06_REC130_IMG18a.jpg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220</v>
      </c>
      <c r="K27" s="64" t="s">
        <v>218</v>
      </c>
      <c r="O27" s="2"/>
    </row>
    <row r="28" spans="1:15" s="11" customFormat="1" ht="232.5" customHeight="1" x14ac:dyDescent="0.25">
      <c r="A28" s="12" t="str">
        <f t="shared" si="6"/>
        <v>IMG19</v>
      </c>
      <c r="B28" s="62" t="s">
        <v>219</v>
      </c>
      <c r="C28" s="20" t="str">
        <f t="shared" si="0"/>
        <v>Recurso F7B</v>
      </c>
      <c r="D28" s="63" t="s">
        <v>198</v>
      </c>
      <c r="E28" s="63" t="s">
        <v>155</v>
      </c>
      <c r="F28" s="13" t="str">
        <f t="shared" ca="1" si="4"/>
        <v>CN_06_06_REC130_IMG19n.jpg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CN_06_06_REC130_IMG19a.jpg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t="s">
        <v>221</v>
      </c>
      <c r="K28" s="64" t="s">
        <v>222</v>
      </c>
    </row>
    <row r="29" spans="1:15" s="11" customFormat="1" ht="144" customHeight="1" x14ac:dyDescent="0.25">
      <c r="A29" s="12" t="str">
        <f t="shared" si="6"/>
        <v>IMG20</v>
      </c>
      <c r="B29" s="62" t="s">
        <v>223</v>
      </c>
      <c r="C29" s="20" t="str">
        <f t="shared" si="0"/>
        <v>Recurso F7B</v>
      </c>
      <c r="D29" s="63" t="s">
        <v>198</v>
      </c>
      <c r="E29" s="63" t="s">
        <v>155</v>
      </c>
      <c r="F29" s="13" t="str">
        <f t="shared" ca="1" si="4"/>
        <v>CN_06_06_REC130_IMG20n.jpg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CN_06_06_REC130_IMG20a.jpg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t="s">
        <v>225</v>
      </c>
      <c r="K29" s="64" t="s">
        <v>226</v>
      </c>
    </row>
    <row r="30" spans="1:15" s="11" customFormat="1" x14ac:dyDescent="0.25">
      <c r="A30" s="12" t="str">
        <f t="shared" si="6"/>
        <v>IMG21</v>
      </c>
      <c r="B30" s="62">
        <v>78916057</v>
      </c>
      <c r="C30" s="20" t="str">
        <f t="shared" si="0"/>
        <v>Recurso F7B</v>
      </c>
      <c r="D30" s="63" t="s">
        <v>198</v>
      </c>
      <c r="E30" s="63" t="s">
        <v>155</v>
      </c>
      <c r="F30" s="13" t="str">
        <f t="shared" ca="1" si="4"/>
        <v>CN_06_06_REC130_IMG21n.jpg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CN_06_06_REC130_IMG21a.jpg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t="s">
        <v>227</v>
      </c>
      <c r="K30" s="64"/>
    </row>
    <row r="31" spans="1:15" s="11" customFormat="1" x14ac:dyDescent="0.25">
      <c r="A31" s="12" t="str">
        <f t="shared" si="6"/>
        <v>IMG22</v>
      </c>
      <c r="B31" s="62">
        <v>220510162</v>
      </c>
      <c r="C31" s="20" t="str">
        <f t="shared" si="0"/>
        <v>Recurso F7B</v>
      </c>
      <c r="D31" s="63" t="s">
        <v>190</v>
      </c>
      <c r="E31" s="63" t="s">
        <v>155</v>
      </c>
      <c r="F31" s="13" t="str">
        <f t="shared" ca="1" si="4"/>
        <v>CN_06_06_REC130_IMG22n.jpg</v>
      </c>
      <c r="G31" s="13" t="str">
        <f ca="1">IF($F31&lt;&gt;"",IF($G$4="Recurso",VLOOKUP($E31,OFFSET('Definición técnica de imagenes'!$A$1,MATCH($G$5,'Definición técnica de imagenes'!$A$1:$A$104,0)-1,1,COUNTIF('Definición técnica de imagenes'!$A$3:$A$102,$G$5),5),5,FALSE),'Definición técnica de imagenes'!$F$16),"")</f>
        <v>320 x 480 px</v>
      </c>
      <c r="H31" s="13" t="str">
        <f t="shared" ca="1" si="5"/>
        <v>CN_06_06_REC130_IMG22a.jpg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458 px</v>
      </c>
      <c r="J31" s="64" t="s">
        <v>228</v>
      </c>
      <c r="K31" s="64"/>
    </row>
    <row r="32" spans="1:15" s="11" customFormat="1" x14ac:dyDescent="0.25">
      <c r="A32" s="12" t="str">
        <f t="shared" si="6"/>
        <v>IMG23</v>
      </c>
      <c r="B32" s="62">
        <v>313280942</v>
      </c>
      <c r="C32" s="20" t="str">
        <f t="shared" si="0"/>
        <v>Recurso F7B</v>
      </c>
      <c r="D32" s="63" t="s">
        <v>190</v>
      </c>
      <c r="E32" s="63" t="s">
        <v>155</v>
      </c>
      <c r="F32" s="13" t="str">
        <f t="shared" ca="1" si="4"/>
        <v>CN_06_06_REC130_IMG23n.jpg</v>
      </c>
      <c r="G32" s="13" t="str">
        <f ca="1">IF($F32&lt;&gt;"",IF($G$4="Recurso",VLOOKUP($E32,OFFSET('Definición técnica de imagenes'!$A$1,MATCH($G$5,'Definición técnica de imagenes'!$A$1:$A$104,0)-1,1,COUNTIF('Definición técnica de imagenes'!$A$3:$A$102,$G$5),5),5,FALSE),'Definición técnica de imagenes'!$F$16),"")</f>
        <v>320 x 480 px</v>
      </c>
      <c r="H32" s="13" t="str">
        <f t="shared" ca="1" si="5"/>
        <v>CN_06_06_REC130_IMG23a.jpg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458 px</v>
      </c>
      <c r="J32" s="64" t="s">
        <v>229</v>
      </c>
      <c r="K32" s="64"/>
    </row>
    <row r="33" spans="1:15" s="11" customFormat="1" x14ac:dyDescent="0.25">
      <c r="A33" s="12" t="str">
        <f t="shared" si="6"/>
        <v>IMG24</v>
      </c>
      <c r="B33" s="62">
        <v>275116316</v>
      </c>
      <c r="C33" s="20" t="str">
        <f t="shared" si="0"/>
        <v>Recurso F7B</v>
      </c>
      <c r="D33" s="63" t="s">
        <v>190</v>
      </c>
      <c r="E33" s="63" t="s">
        <v>155</v>
      </c>
      <c r="F33" s="13" t="str">
        <f t="shared" ca="1" si="4"/>
        <v>CN_06_06_REC130_IMG24n.jpg</v>
      </c>
      <c r="G33" s="13" t="str">
        <f ca="1">IF($F33&lt;&gt;"",IF($G$4="Recurso",VLOOKUP($E33,OFFSET('Definición técnica de imagenes'!$A$1,MATCH($G$5,'Definición técnica de imagenes'!$A$1:$A$104,0)-1,1,COUNTIF('Definición técnica de imagenes'!$A$3:$A$102,$G$5),5),5,FALSE),'Definición técnica de imagenes'!$F$16),"")</f>
        <v>320 x 480 px</v>
      </c>
      <c r="H33" s="13" t="str">
        <f t="shared" ca="1" si="5"/>
        <v>CN_06_06_REC130_IMG24a.jpg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458 px</v>
      </c>
      <c r="J33" s="64" t="s">
        <v>230</v>
      </c>
      <c r="K33" s="64"/>
    </row>
    <row r="34" spans="1:15" s="11" customFormat="1" ht="315.75" customHeight="1" x14ac:dyDescent="0.25">
      <c r="A34" s="12" t="str">
        <f t="shared" si="6"/>
        <v>IMG25</v>
      </c>
      <c r="B34" s="62" t="s">
        <v>231</v>
      </c>
      <c r="C34" s="20" t="str">
        <f t="shared" si="0"/>
        <v>Recurso F7B</v>
      </c>
      <c r="D34" s="63" t="s">
        <v>198</v>
      </c>
      <c r="E34" s="63" t="s">
        <v>155</v>
      </c>
      <c r="F34" s="13" t="str">
        <f t="shared" ca="1" si="4"/>
        <v>CN_06_06_REC130_IMG25n.jpg</v>
      </c>
      <c r="G34" s="13" t="str">
        <f ca="1">IF($F34&lt;&gt;"",IF($G$4="Recurso",VLOOKUP($E34,OFFSET('Definición técnica de imagenes'!$A$1,MATCH($G$5,'Definición técnica de imagenes'!$A$1:$A$104,0)-1,1,COUNTIF('Definición técnica de imagenes'!$A$3:$A$102,$G$5),5),5,FALSE),'Definición técnica de imagenes'!$F$16),"")</f>
        <v>320 x 480 px</v>
      </c>
      <c r="H34" s="13" t="str">
        <f t="shared" ca="1" si="5"/>
        <v>CN_06_06_REC130_IMG25a.jpg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458 px</v>
      </c>
      <c r="J34" s="64" t="s">
        <v>232</v>
      </c>
      <c r="K34" s="64" t="s">
        <v>233</v>
      </c>
      <c r="O34" s="2"/>
    </row>
    <row r="35" spans="1:15" s="11" customFormat="1" ht="314.25" customHeight="1" x14ac:dyDescent="0.25">
      <c r="A35" s="12" t="str">
        <f t="shared" si="6"/>
        <v>IMG26</v>
      </c>
      <c r="B35" s="62">
        <v>319747133</v>
      </c>
      <c r="C35" s="20" t="str">
        <f t="shared" si="0"/>
        <v>Recurso F7B</v>
      </c>
      <c r="D35" s="63" t="s">
        <v>198</v>
      </c>
      <c r="E35" s="63" t="s">
        <v>155</v>
      </c>
      <c r="F35" s="13" t="str">
        <f t="shared" ca="1" si="4"/>
        <v>CN_06_06_REC130_IMG26n.jpg</v>
      </c>
      <c r="G35" s="13" t="str">
        <f ca="1">IF($F35&lt;&gt;"",IF($G$4="Recurso",VLOOKUP($E35,OFFSET('Definición técnica de imagenes'!$A$1,MATCH($G$5,'Definición técnica de imagenes'!$A$1:$A$104,0)-1,1,COUNTIF('Definición técnica de imagenes'!$A$3:$A$102,$G$5),5),5,FALSE),'Definición técnica de imagenes'!$F$16),"")</f>
        <v>320 x 480 px</v>
      </c>
      <c r="H35" s="13" t="str">
        <f t="shared" ca="1" si="5"/>
        <v>CN_06_06_REC130_IMG26a.jpg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458 px</v>
      </c>
      <c r="J35" s="63" t="s">
        <v>234</v>
      </c>
      <c r="K35" s="65" t="s">
        <v>235</v>
      </c>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2015-12-13T21:15:06Z</dcterms:modified>
</cp:coreProperties>
</file>