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 11_10\"/>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F13" i="1"/>
  <c r="G13" i="1" s="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<sst xmlns="http://schemas.openxmlformats.org/spreadsheetml/2006/main" count="376" uniqueCount="196">
  <si>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</si>
  <si>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</si>
  <si>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</si>
  <si>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</si>
  <si>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</si>
  <si>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</si>
  <si>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</si>
  <si>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</si>
  <si>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</si>
  <si>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</si>
  <si>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</si>
  <si>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</si>
  <si>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</si>
  <si>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</si>
  <si>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</si>
  <si>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</si>
  <si>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</si>
  <si>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</si>
  <si>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</si>
  <si>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</si>
  <si>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</si>
  <si>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</si>
  <si>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</si>
  <si>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</si>
  <si>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</si>
  <si>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</si>
  <si>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</si>
  <si>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</si>
  <si>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</si>
  <si>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</si>
  <si>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</si>
  <si>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</si>
  <si>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</si>
  <si>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</si>
  <si>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</si>
  <si>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</si>
  <si>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</si>
  <si>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</si>
  <si>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</si>
  <si>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</si>
  <si>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</si>
  <si>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</si>
  <si>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</si>
  <si>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</si>
  <si>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</si>
  <si>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</si>
  <si>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</si>
  <si>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</si>
  <si>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</si>
  <si>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</si>
  <si>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</si>
  <si>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</si>
  <si>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</si>
  <si>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</si>
  <si>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</si>
  <si>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</si>
  <si>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</si>
  <si>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</si>
  <si>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</si>
  <si>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</si>
  <si>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</si>
  <si>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</si>
  <si>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</si>
  <si>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</si>
  <si>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</si>
  <si>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</si>
  <si>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</si>
  <si>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</si>
  <si>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</si>
  <si>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</si>
  <si>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</si>
  <si>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</si>
  <si>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</si>
  <si>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</si>
  <si>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</si>
  <si>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</si>
  <si>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</si>
  <si>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</si>
  <si>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</si>
  <si>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</si>
  <si>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</si>
  <si>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</si>
  <si>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</si>
  <si>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</si>
  <si>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</si>
  <si>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</si>
  <si>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</si>
  <si>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</si>
  <si>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</si>
  <si>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</si>
  <si>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</si>
  <si>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</si>
  <si>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</si>
  <si>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</si>
  <si>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</si>
  <si>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</si>
  <si>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</si>
  <si>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</si>
  <si>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</si>
  <si>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</si>
  <si>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</si>
  <si>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</si>
  <si>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</si>
  <si>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</si>
  <si>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</si>
  <si>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</si>
  <si>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</si>
  <si>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</si>
  <si>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</si>
  <si>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</si>
  <si>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</si>
  <si>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</si>
  <si>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</si>
  <si>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</si>
  <si>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</si>
  <si>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</si>
  <si>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</si>
  <si>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</si>
  <si>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</si>
  <si>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</si>
  <si>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</si>
  <si>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</si>
  <si>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</si>
  <si>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</si>
  <si>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</si>
  <si>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</si>
  <si>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</si>
  <si>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</si>
  <si>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</si>
  <si>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</si>
  <si>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</si>
  <si>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</si>
  <si>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</si>
  <si>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</si>
  <si>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</si>
  <si>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</si>
  <si>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</si>
  <si>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</si>
  <si>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</si>
  <si>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</si>
  <si>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</si>
  <si>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</si>
  <si>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</si>
  <si>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</si>
  <si>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</si>
  <si>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</si>
  <si>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</si>
  <si>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</si>
  <si>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</si>
  <si>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</si>
  <si>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</si>
  <si>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</si>
  <si>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</si>
  <si>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</si>
  <si>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</si>
  <si>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</si>
  <si>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</si>
  <si>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</si>
  <si>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</si>
  <si>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</si>
  <si>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</si>
  <si>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</si>
  <si>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</si>
  <si>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</si>
  <si>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</si>
  <si>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</si>
  <si>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</si>
  <si>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</si>
  <si>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</si>
  <si>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</si>
  <si>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</si>
  <si>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</si>
  <si>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</si>
  <si>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</si>
  <si>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</si>
  <si>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</si>
  <si>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</si>
  <si>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</si>
  <si>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</si>
  <si>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</si>
  <si>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</si>
  <si>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</si>
  <si>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</si>
  <si>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</si>
  <si>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</si>
  <si>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</si>
  <si>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</si>
  <si>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química orgánica y el carbono</t>
  </si>
  <si>
    <t>Lyz Marcela Bernal Gómez</t>
  </si>
  <si>
    <t>CN_11_10_REC260</t>
  </si>
  <si>
    <t xml:space="preserve">Ver descripción y observaciones 343426187
</t>
  </si>
  <si>
    <t xml:space="preserve">Por favor incluir conversiones de los colores de las esferas, como se deja imagen guía. Por favor manejar los mismo colores y esferas </t>
  </si>
  <si>
    <t>Ilustración</t>
  </si>
  <si>
    <t xml:space="preserve">Ver descripción y observaciones 
</t>
  </si>
  <si>
    <t>Realizar por favor la ilustración de la izquierda. Por favor tener encuenta la indicaciones que se dejaron en la imagen guía.</t>
  </si>
  <si>
    <t>Realizar ilustración similar a imagen guía. Por favor que las figuras sean unificadas con la IMG02, es decir que se utilice el mismo tubo, mechero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</si>
</sst>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565783</xdr:colOff>
      <xdr:row>9</xdr:row>
      <xdr:rowOff>342899</xdr:rowOff>
    </xdr:from>
    <xdr:to>
      <xdr:col>9</xdr:col>
      <xdr:colOff>3568922</xdr:colOff>
      <xdr:row>9</xdr:row>
      <xdr:rowOff>2046266</xdr:rowOff>
    </xdr:to>
    <xdr:pic>
      <xdr:nvPicPr>
        <xdr:cNvPr id="2" name="Imagen 1"/>
        <xdr:cNvPicPr>
          <a:picLocks noChangeAspect="1"/>
        </xdr:cNvPicPr>
      </xdr:nvPicPr>
      <xdr:blipFill rotWithShape="1">
        <a:blip xmlns:r="http://schemas.openxmlformats.org/officeDocument/2006/relationships" r:embed="rId1"/>
        <a:srcRect l="56500" t="27597" r="6480" b="23987"/>
        <a:stretch/>
      </xdr:blipFill>
      <xdr:spPr>
        <a:xfrm>
          <a:off x="14272258" y="2476499"/>
          <a:ext cx="3003139" cy="1703367"/>
        </a:xfrm>
        <a:prstGeom prst="rect">
          <a:avLst/>
        </a:prstGeom>
      </xdr:spPr>
    </xdr:pic>
    <xdr:clientData/>
  </xdr:twoCellAnchor>
  <xdr:twoCellAnchor editAs="oneCell">
    <xdr:from>
      <xdr:col>9</xdr:col>
      <xdr:colOff>133349</xdr:colOff>
      <xdr:row>10</xdr:row>
      <xdr:rowOff>129742</xdr:rowOff>
    </xdr:from>
    <xdr:to>
      <xdr:col>9</xdr:col>
      <xdr:colOff>3777668</xdr:colOff>
      <xdr:row>10</xdr:row>
      <xdr:rowOff>2170089</xdr:rowOff>
    </xdr:to>
    <xdr:pic>
      <xdr:nvPicPr>
        <xdr:cNvPr id="3" name="Imagen 2"/>
        <xdr:cNvPicPr>
          <a:picLocks noChangeAspect="1"/>
        </xdr:cNvPicPr>
      </xdr:nvPicPr>
      <xdr:blipFill rotWithShape="1">
        <a:blip xmlns:r="http://schemas.openxmlformats.org/officeDocument/2006/relationships" r:embed="rId2"/>
        <a:srcRect l="24429" t="22843" r="14399" b="16241"/>
        <a:stretch/>
      </xdr:blipFill>
      <xdr:spPr>
        <a:xfrm>
          <a:off x="13839824" y="4539817"/>
          <a:ext cx="3644319" cy="2040347"/>
        </a:xfrm>
        <a:prstGeom prst="rect">
          <a:avLst/>
        </a:prstGeom>
      </xdr:spPr>
    </xdr:pic>
    <xdr:clientData/>
  </xdr:twoCellAnchor>
  <xdr:twoCellAnchor editAs="oneCell">
    <xdr:from>
      <xdr:col>9</xdr:col>
      <xdr:colOff>304800</xdr:colOff>
      <xdr:row>11</xdr:row>
      <xdr:rowOff>137513</xdr:rowOff>
    </xdr:from>
    <xdr:to>
      <xdr:col>9</xdr:col>
      <xdr:colOff>3581616</xdr:colOff>
      <xdr:row>11</xdr:row>
      <xdr:rowOff>1990725</xdr:rowOff>
    </xdr:to>
    <xdr:pic>
      <xdr:nvPicPr>
        <xdr:cNvPr id="4" name="Imagen 3"/>
        <xdr:cNvPicPr>
          <a:picLocks noChangeAspect="1"/>
        </xdr:cNvPicPr>
      </xdr:nvPicPr>
      <xdr:blipFill rotWithShape="1">
        <a:blip xmlns:r="http://schemas.openxmlformats.org/officeDocument/2006/relationships" r:embed="rId3"/>
        <a:srcRect l="47591" t="39569" r="13904" b="21699"/>
        <a:stretch/>
      </xdr:blipFill>
      <xdr:spPr>
        <a:xfrm>
          <a:off x="14011275" y="6757388"/>
          <a:ext cx="3276816" cy="185321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Normal="100" zoomScalePageLayoutView="140" workbookViewId="0">
      <pane ySplit="9" topLeftCell="A10" activePane="bottomLeft" state="frozen"/>
      <selection pane="bottomLeft" activeCell="K12" sqref="K12"/>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51.3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F13</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F13</v>
      </c>
      <c r="F9" s="57" t="s">
        <v>61</v>
      </c>
      <c r="G9" s="57" t="s">
        <v>59</v>
      </c>
      <c r="H9" s="57" t="s">
        <v>60</v>
      </c>
      <c r="I9" s="57" t="s">
        <v>114</v>
      </c>
      <c r="J9" s="18" t="s">
        <v>6</v>
      </c>
      <c r="K9" s="19" t="s">
        <v>7</v>
      </c>
      <c r="O9" s="2" t="str">
        <f>'Definición técnica de imagenes'!A11</f>
        <v>M10B</v>
      </c>
    </row>
    <row r="10" spans="1:16" s="11" customFormat="1" ht="179.25" customHeight="1" x14ac:dyDescent="0.25">
      <c r="A10" s="12" t="str">
        <f>IF(OR(B10&lt;&gt;"",J10&lt;&gt;""),"IMG01","")</f>
        <v>IMG01</v>
      </c>
      <c r="B10" s="62" t="s">
        <v>190</v>
      </c>
      <c r="C10" s="20" t="str">
        <f t="shared" ref="C10:C41" si="0">IF(OR(B10&lt;&gt;"",J10&lt;&gt;""),IF($G$4="Recurso",CONCATENATE($G$4," ",$G$5),$G$4),"")</f>
        <v>Recurso F13</v>
      </c>
      <c r="D10" s="63" t="s">
        <v>192</v>
      </c>
      <c r="E10" s="63" t="s">
        <v>151</v>
      </c>
      <c r="F10" s="13" t="str">
        <f t="shared" ref="F10" ca="1" si="1">IF(OR(B10&lt;&gt;"",J10&lt;&gt;""),CONCATENATE($C$7,"_",$A10,IF($G$4="Cuaderno de Estudio","_small",CONCATENATE(IF(I10="","","n"),IF(LEFT($G$5,1)="F",".jpg",".png")))),"")</f>
        <v>CN_11_10_REC260_IMG01n.jpg</v>
      </c>
      <c r="G10" s="13" t="str">
        <f ca="1">IF($F10&lt;&gt;"",IF($G$4="Recurso",VLOOKUP($E10,OFFSET('Definición técnica de imagenes'!$A$1,MATCH($G$5,'Definición técnica de imagenes'!$A$1:$A$104,0)-1,1,COUNTIF('Definición técnica de imagenes'!$A$3:$A$102,$G$5),5),5,FALSE),'Definición técnica de imagenes'!$F$16),"")</f>
        <v>240 x 375 px</v>
      </c>
      <c r="H10" s="13" t="str">
        <f t="shared" ref="H10" ca="1" si="2">IF(AND(I10&lt;&gt;"",I10&lt;&gt;0),IF(OR(B10&lt;&gt;"",J10&lt;&gt;""),CONCATENATE($C$7,"_",$A10,IF($G$4="Cuaderno de Estudio","_zoom",CONCATENATE("a",IF(LEFT($G$5,1)="F",".jpg",".png")))),""),"")</f>
        <v>CN_11_10_REC260_IMG01a.jpg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460 px</v>
      </c>
      <c r="J10" s="63"/>
      <c r="K10" s="64" t="s">
        <v>191</v>
      </c>
      <c r="O10" s="2" t="str">
        <f>'Definición técnica de imagenes'!A12</f>
        <v>M12D</v>
      </c>
    </row>
    <row r="11" spans="1:16" s="11" customFormat="1" ht="174" customHeight="1" x14ac:dyDescent="0.25">
      <c r="A11" s="12" t="str">
        <f t="shared" ref="A11:A18" si="3">IF(OR(B11&lt;&gt;"",J11&lt;&gt;""),CONCATENATE(LEFT(A10,3),IF(MID(A10,4,2)+1&lt;10,CONCATENATE("0",MID(A10,4,2)+1))),"")</f>
        <v>IMG02</v>
      </c>
      <c r="B11" s="62" t="s">
        <v>193</v>
      </c>
      <c r="C11" s="20" t="str">
        <f t="shared" si="0"/>
        <v>Recurso F13</v>
      </c>
      <c r="D11" s="63" t="s">
        <v>192</v>
      </c>
      <c r="E11" s="63" t="s">
        <v>152</v>
      </c>
      <c r="F11" s="13" t="str">
        <f t="shared" ref="F11:F74" ca="1" si="4">IF(OR(B11&lt;&gt;"",J11&lt;&gt;""),CONCATENATE($C$7,"_",$A11,IF($G$4="Cuaderno de Estudio","_small",CONCATENATE(IF(I11="","","n"),IF(LEFT($G$5,1)="F",".jpg",".png")))),"")</f>
        <v>CN_11_10_REC260_IMG02n.jpg</v>
      </c>
      <c r="G11" s="13" t="str">
        <f ca="1">IF($F11&lt;&gt;"",IF($G$4="Recurso",VLOOKUP($E11,OFFSET('Definición técnica de imagenes'!$A$1,MATCH($G$5,'Definición técnica de imagenes'!$A$1:$A$104,0)-1,1,COUNTIF('Definición técnica de imagenes'!$A$3:$A$102,$G$5),5),5,FALSE),'Definición técnica de imagenes'!$F$16),"")</f>
        <v>240 x 185 px</v>
      </c>
      <c r="H11" s="13" t="str">
        <f t="shared" ref="H11:H74" ca="1" si="5">IF(AND(I11&lt;&gt;"",I11&lt;&gt;0),IF(OR(B11&lt;&gt;"",J11&lt;&gt;""),CONCATENATE($C$7,"_",$A11,IF($G$4="Cuaderno de Estudio","_zoom",CONCATENATE("a",IF(LEFT($G$5,1)="F",".jpg",".png")))),""),"")</f>
        <v>CN_11_10_REC260_IMG02a.jpg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460 px</v>
      </c>
      <c r="J11" s="64"/>
      <c r="K11" s="65" t="s">
        <v>194</v>
      </c>
      <c r="O11" s="2" t="str">
        <f>'Definición técnica de imagenes'!A13</f>
        <v>M101</v>
      </c>
    </row>
    <row r="12" spans="1:16" s="11" customFormat="1" ht="174" customHeight="1" x14ac:dyDescent="0.25">
      <c r="A12" s="12" t="str">
        <f t="shared" si="3"/>
        <v>IMG03</v>
      </c>
      <c r="B12" s="62" t="s">
        <v>193</v>
      </c>
      <c r="C12" s="20" t="str">
        <f t="shared" si="0"/>
        <v>Recurso F13</v>
      </c>
      <c r="D12" s="63" t="s">
        <v>192</v>
      </c>
      <c r="E12" s="63" t="s">
        <v>152</v>
      </c>
      <c r="F12" s="13" t="str">
        <f t="shared" ca="1" si="4"/>
        <v>CN_11_10_REC260_IMG03n.jpg</v>
      </c>
      <c r="G12" s="13" t="str">
        <f ca="1">IF($F12&lt;&gt;"",IF($G$4="Recurso",VLOOKUP($E12,OFFSET('Definición técnica de imagenes'!$A$1,MATCH($G$5,'Definición técnica de imagenes'!$A$1:$A$104,0)-1,1,COUNTIF('Definición técnica de imagenes'!$A$3:$A$102,$G$5),5),5,FALSE),'Definición técnica de imagenes'!$F$16),"")</f>
        <v>240 x 185 px</v>
      </c>
      <c r="H12" s="13" t="str">
        <f t="shared" ca="1" si="5"/>
        <v>CN_11_10_REC260_IMG03a.jpg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460 px</v>
      </c>
      <c r="J12" s="64"/>
      <c r="K12" s="64" t="s">
        <v>195</v>
      </c>
      <c r="O12" s="2" t="str">
        <f>'Definición técnica de imagenes'!A18</f>
        <v>Diaporama F1</v>
      </c>
    </row>
    <row r="13" spans="1:16" s="11" customFormat="1" x14ac:dyDescent="0.25">
      <c r="A13" s="12" t="str">
        <f t="shared" si="3"/>
        <v/>
      </c>
      <c r="B13" s="62"/>
      <c r="C13" s="20" t="str">
        <f t="shared" si="0"/>
        <v/>
      </c>
      <c r="D13" s="63"/>
      <c r="E13" s="63"/>
      <c r="F13" s="13" t="str">
        <f t="shared" si="4"/>
        <v/>
      </c>
      <c r="G13" s="13" t="str">
        <f ca="1">IF($F13&lt;&gt;"",IF($G$4="Recurso",VLOOKUP($E13,OFFSET('Definición técnica de imagenes'!$A$1,MATCH($G$5,'Definición técnica de imagenes'!$A$1:$A$104,0)-1,1,COUNTIF('Definición técnica de imagenes'!$A$3:$A$102,$G$5),5),5,FALSE),'Definición técnica de imagenes'!$F$16),"")</f>
        <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2015-12-10T00:45:35Z</dcterms:modified>
</cp:coreProperties>
</file>