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548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2" i="1"/>
  <c r="C23" i="1"/>
  <c r="A14" i="1"/>
  <c r="A15" i="1"/>
  <c r="A16" i="1"/>
  <c r="A17" i="1"/>
  <c r="A18" i="1"/>
  <c r="A11" i="1"/>
  <c r="A12" i="1"/>
  <c r="A13" i="1"/>
  <c r="A26" i="1"/>
  <c r="A27" i="1"/>
  <c r="A28" i="1"/>
  <c r="A29" i="1"/>
  <c r="A3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<sst xmlns="http://schemas.openxmlformats.org/spreadsheetml/2006/main" count="293" uniqueCount="188">
  <si>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</si>
  <si>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</si>
  <si>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</si>
  <si>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</si>
  <si>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</si>
  <si>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</si>
  <si>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</si>
  <si>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</si>
  <si>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</si>
  <si>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</si>
  <si>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</si>
  <si>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</si>
  <si>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</si>
  <si>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</si>
  <si>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</si>
  <si>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</si>
  <si>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</si>
  <si>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</si>
  <si>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</si>
  <si>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</si>
  <si>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</si>
  <si>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</si>
  <si>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</si>
  <si>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</si>
  <si>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</si>
  <si>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</si>
  <si>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</si>
  <si>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</si>
  <si>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</si>
  <si>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</si>
  <si>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</si>
  <si>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</si>
  <si>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</si>
  <si>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</si>
  <si>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</si>
  <si>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</si>
  <si>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</si>
  <si>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</si>
  <si>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</si>
  <si>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</si>
  <si>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</si>
  <si>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</si>
  <si>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</si>
  <si>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</si>
  <si>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</si>
  <si>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</si>
  <si>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</si>
  <si>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</si>
  <si>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</si>
  <si>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</si>
  <si>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</si>
  <si>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</si>
  <si>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</si>
  <si>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</si>
  <si>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</si>
  <si>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</si>
  <si>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</si>
  <si>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</si>
  <si>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</si>
  <si>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</si>
  <si>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</si>
  <si>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</si>
  <si>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</si>
  <si>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</si>
  <si>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</si>
  <si>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</si>
  <si>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</si>
  <si>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</si>
  <si>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</si>
  <si>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</si>
  <si>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</si>
  <si>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</si>
  <si>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</si>
  <si>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</si>
  <si>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</si>
  <si>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</si>
  <si>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</si>
  <si>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</si>
  <si>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</si>
  <si>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</si>
  <si>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</si>
  <si>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</si>
  <si>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</si>
  <si>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</si>
  <si>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</si>
  <si>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</si>
  <si>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</si>
  <si>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</si>
  <si>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</si>
  <si>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</si>
  <si>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</si>
  <si>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</si>
  <si>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</si>
  <si>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</si>
  <si>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</si>
  <si>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</si>
  <si>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</si>
  <si>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</si>
  <si>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</si>
  <si>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</si>
  <si>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</si>
  <si>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</si>
  <si>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</si>
  <si>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</si>
  <si>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</si>
  <si>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</si>
  <si>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</si>
  <si>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</si>
  <si>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</si>
  <si>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</si>
  <si>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</si>
  <si>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</si>
  <si>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</si>
  <si>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</si>
  <si>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</si>
  <si>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</si>
  <si>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</si>
  <si>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</si>
  <si>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</si>
  <si>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</si>
  <si>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</si>
  <si>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</si>
  <si>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</si>
  <si>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</si>
  <si>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</si>
  <si>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</si>
  <si>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</si>
  <si>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</si>
  <si>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</si>
  <si>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</si>
  <si>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</si>
  <si>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</si>
  <si>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</si>
  <si>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</si>
  <si>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</si>
  <si>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</si>
  <si>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</si>
  <si>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</si>
  <si>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</si>
  <si>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</si>
  <si>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</si>
  <si>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</si>
  <si>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</si>
  <si>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</si>
  <si>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</si>
  <si>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</si>
  <si>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CN_08_01_CO_REC10</t>
  </si>
  <si>
    <t>Fundamentos de genética</t>
  </si>
  <si>
    <t>Cuaderno de Estudio</t>
  </si>
  <si>
    <t>4 ESO/ Biología y geología/ La genética/ El material genético/ Imagen 1</t>
  </si>
  <si>
    <t>Fotografía</t>
  </si>
  <si>
    <t>Horizontal</t>
  </si>
  <si>
    <t>Niña pelirroja con pecas</t>
  </si>
  <si>
    <t>Niño recibiendo vacuna en el brazo</t>
  </si>
  <si>
    <t>Fotografía de Mendel sobre imagen de arvejas</t>
  </si>
  <si>
    <t xml:space="preserve">Son dos imágenes. La fotografía de Mendel se debe pone sobre las imagen de las arvejas.  </t>
  </si>
  <si>
    <t>Ilustración</t>
  </si>
  <si>
    <t xml:space="preserve">157769456 y http://www.muyinteresante.es/ciencia/preguntas-respuestas/icomo-realizo-mendel-sus-experimentos </t>
  </si>
  <si>
    <t>Diagrama de una célula vegetal</t>
  </si>
  <si>
    <t>Señalar en la imagen solamente el núcleo (nucleus, en inglés), la mitocondria (mitochondria)  y el cloroplasto (chloroplast). Los nombres van en español, y todos los demás se quitan.</t>
  </si>
  <si>
    <t>Ver comentarios</t>
  </si>
  <si>
    <t xml:space="preserve">Ilustrar el dibujo. Tomado de http://www.areaciencias.com/biologia/cromosomas.html </t>
  </si>
  <si>
    <t>Diagrama de célula y cromosomas</t>
  </si>
  <si>
    <t>Imagen de cromosomas humanos</t>
  </si>
  <si>
    <t>Cambiar la frase que dice "Human karyotype" por "Cariotipo humano"</t>
  </si>
  <si>
    <t>Imagen de una mosca</t>
  </si>
  <si>
    <t>Niña con síndrome de Down sosteniendo una flor</t>
  </si>
  <si>
    <t>Imagen que explica mutaciones cromosómicas</t>
  </si>
  <si>
    <t xml:space="preserve">Poner los textos en español. Los cambios son:
Deletion=Deleción
Duplication=Duplicación
Inversion=Inversión
Insertion=Inserción
Translocation=Translocación
Chromosome=Cromosoma
Single chromosome disorder=Mutación de un cromosoma
Two chromosome disorder=Mutación en pares de cromosomas 
</t>
  </si>
  <si>
    <t>4 ESO/ Biología y geología/ La reproducción celular/ El ciclo celular/ imagen 2</t>
  </si>
  <si>
    <t>IMG10</t>
  </si>
  <si>
    <t>IMG11</t>
  </si>
  <si>
    <t>IMG12</t>
  </si>
  <si>
    <t xml:space="preserve">Imagen del ciclo celular </t>
  </si>
  <si>
    <t xml:space="preserve">Traducir los textos como sigue: 
Interphase=Interfase
Prophase=Profase
Metaphase=Metafase
Anaphase=Anafase
Quitar los textos que dicen “Centrosomes” y “spindle”, así como las flechas que acompañan estos textos.  
</t>
  </si>
  <si>
    <t>Imagen que representa la meiosis</t>
  </si>
  <si>
    <t>IMG13</t>
  </si>
  <si>
    <t>IMG14</t>
  </si>
  <si>
    <t>Fotografía de gemelos</t>
  </si>
  <si>
    <t>97377677 y 70612309</t>
  </si>
  <si>
    <t>Dos diferentes tipos de lóbulos de la oreja</t>
  </si>
  <si>
    <t>Se debe hacer una imagen con las dos fotos de Shutter; simplemente va una al ladod e la otra. La 97377677 va a la izquierda.</t>
  </si>
  <si>
    <t>Ilustración del cruce de un par de semillas de arveja</t>
  </si>
  <si>
    <t>Ilustrar</t>
  </si>
  <si>
    <t>IMG15</t>
  </si>
  <si>
    <t>Cuadro de 3x3 con ilustraciones de simillas amarillas y verdes</t>
  </si>
  <si>
    <t>IMG16</t>
  </si>
  <si>
    <t>Cuadro de 5x5 con ilustraciones de simillas amarillas y verdes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</si>
</sst>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9"/>
      <color rgb="FF000000"/>
      <name val="Century Gothic"/>
      <family val="2"/>
    </font>
    <font>
      <sz val="12"/>
      <color rgb="FF000000"/>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applyAlignment="1">
      <alignment vertical="center"/>
    </xf>
    <xf numFmtId="0" fontId="8" fillId="0" borderId="5" xfId="0" applyFont="1" applyFill="1" applyBorder="1" applyAlignment="1">
      <alignment vertical="center" wrapText="1"/>
    </xf>
    <xf numFmtId="0" fontId="13" fillId="0" borderId="5" xfId="0" applyFont="1" applyBorder="1" applyAlignment="1">
      <alignment wrapText="1"/>
    </xf>
    <xf numFmtId="0" fontId="4" fillId="0" borderId="0" xfId="51" applyAlignment="1">
      <alignment vertical="center"/>
    </xf>
    <xf numFmtId="0" fontId="21" fillId="0" borderId="0" xfId="0" applyFont="1"/>
    <xf numFmtId="0" fontId="4" fillId="0" borderId="0" xfId="51"/>
    <xf numFmtId="0" fontId="13" fillId="0" borderId="5" xfId="0" applyFont="1" applyBorder="1" applyAlignment="1">
      <alignment horizontal="left" wrapText="1"/>
    </xf>
    <xf numFmtId="0" fontId="22" fillId="0" borderId="5" xfId="0" applyFont="1" applyBorder="1" applyAlignment="1">
      <alignment wrapText="1"/>
    </xf>
    <xf numFmtId="0" fontId="22" fillId="0" borderId="5" xfId="0" applyFont="1" applyBorder="1" applyAlignment="1">
      <alignment vertical="center" wrapText="1"/>
    </xf>
    <xf numFmtId="0" fontId="23" fillId="0" borderId="5" xfId="0" applyFont="1" applyBorder="1" applyAlignment="1">
      <alignment wrapText="1"/>
    </xf>
    <xf numFmtId="1" fontId="8" fillId="0" borderId="5" xfId="0" applyNumberFormat="1" applyFont="1" applyFill="1" applyBorder="1" applyAlignment="1">
      <alignment vertical="center" wrapText="1"/>
    </xf>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5"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14</xdr:row>
      <xdr:rowOff>104775</xdr:rowOff>
    </xdr:from>
    <xdr:to>
      <xdr:col>10</xdr:col>
      <xdr:colOff>2161540</xdr:colOff>
      <xdr:row>14</xdr:row>
      <xdr:rowOff>2408555</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62" t="30117" r="77709" b="27970"/>
        <a:stretch/>
      </xdr:blipFill>
      <xdr:spPr bwMode="auto">
        <a:xfrm>
          <a:off x="16459200" y="3790950"/>
          <a:ext cx="2047240" cy="23037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276226</xdr:colOff>
      <xdr:row>22</xdr:row>
      <xdr:rowOff>66675</xdr:rowOff>
    </xdr:from>
    <xdr:to>
      <xdr:col>10</xdr:col>
      <xdr:colOff>1476376</xdr:colOff>
      <xdr:row>22</xdr:row>
      <xdr:rowOff>1362075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352" t="39831" r="43143" b="42479"/>
        <a:stretch/>
      </xdr:blipFill>
      <xdr:spPr bwMode="auto">
        <a:xfrm>
          <a:off x="16621126" y="13020675"/>
          <a:ext cx="1200150"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114301</xdr:colOff>
      <xdr:row>23</xdr:row>
      <xdr:rowOff>57151</xdr:rowOff>
    </xdr:from>
    <xdr:to>
      <xdr:col>10</xdr:col>
      <xdr:colOff>1304925</xdr:colOff>
      <xdr:row>23</xdr:row>
      <xdr:rowOff>2286000</xdr:rowOff>
    </xdr:to>
    <xdr:pic>
      <xdr:nvPicPr>
        <xdr:cNvPr id="4" name="3 Imagen" descr="C:\Users\USUARIO\Desktop\5.htm5.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1" y="14639926"/>
          <a:ext cx="1190624" cy="2228849"/>
        </a:xfrm>
        <a:prstGeom prst="rect">
          <a:avLst/>
        </a:prstGeom>
        <a:noFill/>
        <a:ln>
          <a:noFill/>
        </a:ln>
      </xdr:spPr>
    </xdr:pic>
    <xdr:clientData/>
  </xdr:twoCellAnchor>
  <xdr:twoCellAnchor editAs="oneCell">
    <xdr:from>
      <xdr:col>10</xdr:col>
      <xdr:colOff>127000</xdr:colOff>
      <xdr:row>24</xdr:row>
      <xdr:rowOff>12700</xdr:rowOff>
    </xdr:from>
    <xdr:to>
      <xdr:col>10</xdr:col>
      <xdr:colOff>2806700</xdr:colOff>
      <xdr:row>24</xdr:row>
      <xdr:rowOff>3594100</xdr:rowOff>
    </xdr:to>
    <xdr:pic>
      <xdr:nvPicPr>
        <xdr:cNvPr id="5" name="4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178" t="10863" r="25457" b="46590"/>
        <a:stretch/>
      </xdr:blipFill>
      <xdr:spPr bwMode="auto">
        <a:xfrm>
          <a:off x="16484600" y="17310100"/>
          <a:ext cx="2679700" cy="35814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60388525/stock-vector-meiosis-cell-division-vector-diagram.html?src=50NnJgZ0trTClhTtFPK5hg-1-6" TargetMode="External"/><Relationship Id="rId3" Type="http://schemas.openxmlformats.org/officeDocument/2006/relationships/hyperlink" Target="http://www.shutterstock.com/pic-142194052/stock-vector-easy-to-edit-vector-illustration-of-plant-cell-diagram.html?src=Dpuvy1lSTLogdA02yXkeIQ-1-1" TargetMode="External"/><Relationship Id="rId7" Type="http://schemas.openxmlformats.org/officeDocument/2006/relationships/hyperlink" Target="http://www.shutterstock.com/pic-248376691/stock-photo-chromosomal-abnormalities.html?src=w9CYrrRRGeim2ivo5J0iCw-1-3" TargetMode="External"/><Relationship Id="rId2" Type="http://schemas.openxmlformats.org/officeDocument/2006/relationships/hyperlink" Target="http://www.shutterstock.com/pic-157769456/stock-photo-closeup-of-green-peas.html?src=A-3GQ5kiR21IChtmWfYKYQ-1-26" TargetMode="External"/><Relationship Id="rId1" Type="http://schemas.openxmlformats.org/officeDocument/2006/relationships/hyperlink" Target="http://www.shutterstock.com/pic-227904523/stock-photo-little-boy-looking-at-his-arm-while-receiving-vaccine.html?src=0gh-lOaYp6Wwfr2V-UBhfg-1-21" TargetMode="External"/><Relationship Id="rId6" Type="http://schemas.openxmlformats.org/officeDocument/2006/relationships/hyperlink" Target="http://www.shutterstock.com/pic-119593189/stock-photo-portrait-of-beautiful-young-girl-smiling-in-the-park.html?src=gDpMPPrW5zyV87wGGtAsXg-1-4" TargetMode="External"/><Relationship Id="rId5" Type="http://schemas.openxmlformats.org/officeDocument/2006/relationships/hyperlink" Target="http://www.shutterstock.com/pic-159857090/stock-photo-fruit-fly.html?src=SzYzEzjNT81VJVC4Vxn0eA-1-10" TargetMode="External"/><Relationship Id="rId10" Type="http://schemas.openxmlformats.org/officeDocument/2006/relationships/drawing" Target="../drawings/drawing1.xml"/><Relationship Id="rId4" Type="http://schemas.openxmlformats.org/officeDocument/2006/relationships/hyperlink" Target="http://www.shutterstock.com/pic-149370560/stock-photo-normal-human-karyotype-which-is-the-diploid-pairing-of-the-chromosomes-dependant-upon-their-number.html?src=Tto1ia7OTpmyycwMUVp3qQ-1-1"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25" activePane="bottomLeft" state="frozen"/>
      <selection pane="bottomLeft" activeCell="L25" sqref="L2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0.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129</v>
      </c>
      <c r="C2" s="95" t="s">
        <v>22</v>
      </c>
      <c r="D2" s="96"/>
      <c r="F2" s="88" t="s">
        <v>0</v>
      </c>
      <c r="G2" s="89"/>
      <c r="H2" s="51"/>
      <c r="I2" s="51"/>
      <c r="J2" s="16"/>
    </row>
    <row r="3" spans="1:16" ht="15.75" x14ac:dyDescent="0.25">
      <c r="A3" s="1"/>
      <c r="B3" s="4" t="s">
        <v>8</v>
      </c>
      <c r="C3" s="97">
        <v>8</v>
      </c>
      <c r="D3" s="98"/>
      <c r="F3" s="90">
        <v>42131</v>
      </c>
      <c r="G3" s="91"/>
      <c r="H3" s="51"/>
      <c r="I3" s="51"/>
      <c r="J3" s="16"/>
    </row>
    <row r="4" spans="1:16" ht="16.5" x14ac:dyDescent="0.3">
      <c r="A4" s="1"/>
      <c r="B4" s="4" t="s">
        <v>54</v>
      </c>
      <c r="C4" s="97" t="s">
        <v>147</v>
      </c>
      <c r="D4" s="98"/>
      <c r="E4" s="5"/>
      <c r="F4" s="50" t="s">
        <v>55</v>
      </c>
      <c r="G4" s="49" t="s">
        <v>148</v>
      </c>
      <c r="H4" s="51"/>
      <c r="I4" s="51"/>
      <c r="J4" s="16"/>
      <c r="K4" s="16"/>
    </row>
    <row r="5" spans="1:16" ht="16.5" thickBot="1" x14ac:dyDescent="0.3">
      <c r="A5" s="1"/>
      <c r="B5" s="6" t="s">
        <v>1</v>
      </c>
      <c r="C5" s="99" t="s">
        <v>145</v>
      </c>
      <c r="D5" s="100"/>
      <c r="E5" s="5"/>
      <c r="F5" s="48" t="str">
        <f>IF(G4="Recurso","Motor del recurso","")</f>
        <v/>
      </c>
      <c r="G5" s="48"/>
      <c r="H5" s="51"/>
      <c r="I5" s="72"/>
      <c r="J5" s="16"/>
      <c r="K5" s="16"/>
    </row>
    <row r="6" spans="1:16" ht="16.5" thickBot="1" x14ac:dyDescent="0.3">
      <c r="A6" s="1"/>
      <c r="B6" s="1"/>
      <c r="C6" s="1"/>
      <c r="D6" s="1"/>
      <c r="E6" s="7"/>
      <c r="F6" s="1"/>
      <c r="G6" s="1"/>
      <c r="H6" s="51"/>
      <c r="I6" s="51"/>
      <c r="J6" s="16"/>
      <c r="K6" s="16"/>
    </row>
    <row r="7" spans="1:16" ht="15" customHeight="1" x14ac:dyDescent="0.25">
      <c r="A7" s="1"/>
      <c r="B7" s="35" t="s">
        <v>40</v>
      </c>
      <c r="C7" s="8" t="s">
        <v>146</v>
      </c>
      <c r="D7" s="34"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32" t="s">
        <v>2</v>
      </c>
      <c r="B9" s="25" t="s">
        <v>9</v>
      </c>
      <c r="C9" s="24" t="s">
        <v>3</v>
      </c>
      <c r="D9" s="24" t="s">
        <v>4</v>
      </c>
      <c r="E9" s="24" t="s">
        <v>5</v>
      </c>
      <c r="F9" s="71" t="s">
        <v>61</v>
      </c>
      <c r="G9" s="71" t="s">
        <v>59</v>
      </c>
      <c r="H9" s="71" t="s">
        <v>60</v>
      </c>
      <c r="I9" s="71" t="s">
        <v>121</v>
      </c>
      <c r="J9" s="25" t="s">
        <v>6</v>
      </c>
      <c r="K9" s="26" t="s">
        <v>7</v>
      </c>
    </row>
    <row r="10" spans="1:16" s="12" customFormat="1" ht="27" x14ac:dyDescent="0.25">
      <c r="A10" s="13" t="str">
        <f>IF(OR(B10&lt;&gt;"",J10&lt;&gt;""),"IMG01","")</f>
        <v>IMG01</v>
      </c>
      <c r="B10" s="75" t="s">
        <v>149</v>
      </c>
      <c r="C10" s="27" t="str">
        <f>IF(OR(B10&lt;&gt;"",J10&lt;&gt;""),IF($G$4="Recurso",CONCATENATE($G$4," ",$G$5),$G$4),"")</f>
        <v>Cuaderno de Estudio</v>
      </c>
      <c r="D10" s="14" t="s">
        <v>150</v>
      </c>
      <c r="E10" s="14" t="s">
        <v>151</v>
      </c>
      <c r="F10" s="14" t="str">
        <f>IF(OR(B10&lt;&gt;"",J10&lt;&gt;""),CONCATENATE($C$7,"_",$A10,IF($G$4="Cuaderno de Estudio","_small",CONCATENATE(IF(I10="","","n"),IF(LEFT($G$5,1)="F",".jpg",".png")))),"")</f>
        <v>CN_08_01_CO_REC10_IMG01_small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CN_08_01_CO_REC10_IMG01_zoom</v>
      </c>
      <c r="I10" s="14" t="str">
        <f>IF(OR(B10&lt;&gt;"",J10&lt;&gt;""),IF($G$4="Recurso",IF(LEFT($G$5,1)="M",IF(VLOOKUP($G$5,'Definición técnica de imagenes'!$A$3:$G$17,6,FALSE)=0,"",VLOOKUP($G$5,'Definición técnica de imagenes'!$A$3:$G$17,6,FALSE)),IF($G$5="F1","","")),'Definición técnica de imagenes'!$F$16),"")</f>
        <v>800 x 600 px</v>
      </c>
      <c r="J10" s="76" t="s">
        <v>152</v>
      </c>
      <c r="K10" s="19"/>
    </row>
    <row r="11" spans="1:16" s="12" customFormat="1" ht="13.9" customHeight="1" x14ac:dyDescent="0.25">
      <c r="A11" s="13" t="str">
        <f>IF(OR(B11&lt;&gt;"",J11&lt;&gt;""),CONCATENATE(LEFT(A10,3),IF(MID(A10,4,2)+1&lt;10,CONCATENATE("0",MID(A10,4,2)+1))),"")</f>
        <v>IMG02</v>
      </c>
      <c r="B11" s="78">
        <v>227904523</v>
      </c>
      <c r="C11" s="27" t="str">
        <f t="shared" ref="C11:C25" si="0">IF(OR(B11&lt;&gt;"",J11&lt;&gt;""),IF($G$4="Recurso",CONCATENATE($G$4," ",$G$5),$G$4),"")</f>
        <v>Cuaderno de Estudio</v>
      </c>
      <c r="D11" s="14" t="s">
        <v>150</v>
      </c>
      <c r="E11" s="14" t="s">
        <v>151</v>
      </c>
      <c r="F11" s="14" t="str">
        <f t="shared" ref="F11:F74" si="1">IF(OR(B11&lt;&gt;"",J11&lt;&gt;""),CONCATENATE($C$7,"_",$A11,IF($G$4="Cuaderno de Estudio","_small",CONCATENATE(IF(I11="","","n"),IF(LEFT($G$5,1)="F",".jpg",".png")))),"")</f>
        <v>CN_08_01_CO_REC10_IMG02_small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CN_08_01_CO_REC10_IMG02_zoom</v>
      </c>
      <c r="I11" s="14" t="str">
        <f>IF(OR(B11&lt;&gt;"",J11&lt;&gt;""),IF($G$4="Recurso",IF(LEFT($G$5,1)="M",IF(VLOOKUP($G$5,'Definición técnica de imagenes'!$A$3:$G$17,6,FALSE)=0,"",VLOOKUP($G$5,'Definición técnica de imagenes'!$A$3:$G$17,6,FALSE)),IF($G$5="F1","","")),'Definición técnica de imagenes'!$F$16),"")</f>
        <v>800 x 600 px</v>
      </c>
      <c r="J11" s="77" t="s">
        <v>153</v>
      </c>
      <c r="K11" s="15"/>
    </row>
    <row r="12" spans="1:16" s="12" customFormat="1" ht="40.5" x14ac:dyDescent="0.25">
      <c r="A12" s="13" t="str">
        <f t="shared" ref="A12:A30" si="3">IF(OR(B12&lt;&gt;"",J12&lt;&gt;""),CONCATENATE(LEFT(A11,3),IF(MID(A11,4,2)+1&lt;10,CONCATENATE("0",MID(A11,4,2)+1))),"")</f>
        <v>IMG03</v>
      </c>
      <c r="B12" s="80" t="s">
        <v>157</v>
      </c>
      <c r="C12" s="27" t="str">
        <f t="shared" si="0"/>
        <v>Cuaderno de Estudio</v>
      </c>
      <c r="D12" s="14" t="s">
        <v>156</v>
      </c>
      <c r="E12" s="14" t="s">
        <v>151</v>
      </c>
      <c r="F12" s="14" t="str">
        <f t="shared" si="1"/>
        <v>CN_08_01_CO_REC10_IMG03_small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CN_08_01_CO_REC10_IMG03_zoom</v>
      </c>
      <c r="I12" s="14" t="str">
        <f>IF(OR(B12&lt;&gt;"",J12&lt;&gt;""),IF($G$4="Recurso",IF(LEFT($G$5,1)="M",IF(VLOOKUP($G$5,'Definición técnica de imagenes'!$A$3:$G$17,6,FALSE)=0,"",VLOOKUP($G$5,'Definición técnica de imagenes'!$A$3:$G$17,6,FALSE)),IF($G$5="F1","","")),'Definición técnica de imagenes'!$F$16),"")</f>
        <v>800 x 600 px</v>
      </c>
      <c r="J12" s="77" t="s">
        <v>154</v>
      </c>
      <c r="K12" s="77" t="s">
        <v>155</v>
      </c>
    </row>
    <row r="13" spans="1:16" s="12" customFormat="1" ht="27" x14ac:dyDescent="0.25">
      <c r="A13" s="13" t="str">
        <f t="shared" si="3"/>
        <v>IMG04</v>
      </c>
      <c r="B13" s="78">
        <v>142194052</v>
      </c>
      <c r="C13" s="27" t="str">
        <f t="shared" si="0"/>
        <v>Cuaderno de Estudio</v>
      </c>
      <c r="D13" s="14" t="s">
        <v>156</v>
      </c>
      <c r="E13" s="14" t="s">
        <v>151</v>
      </c>
      <c r="F13" s="14" t="str">
        <f t="shared" si="1"/>
        <v>CN_08_01_CO_REC10_IMG04_small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CN_08_01_CO_REC10_IMG04_zoom</v>
      </c>
      <c r="I13" s="14" t="str">
        <f>IF(OR(B13&lt;&gt;"",J13&lt;&gt;""),IF($G$4="Recurso",IF(LEFT($G$5,1)="M",IF(VLOOKUP($G$5,'Definición técnica de imagenes'!$A$3:$G$17,6,FALSE)=0,"",VLOOKUP($G$5,'Definición técnica de imagenes'!$A$3:$G$17,6,FALSE)),IF($G$5="F1","","")),'Definición técnica de imagenes'!$F$16),"")</f>
        <v>800 x 600 px</v>
      </c>
      <c r="J13" s="77" t="s">
        <v>158</v>
      </c>
      <c r="K13" s="79" t="s">
        <v>159</v>
      </c>
    </row>
    <row r="14" spans="1:16" s="12" customFormat="1" ht="54" x14ac:dyDescent="0.25">
      <c r="A14" s="13" t="str">
        <f t="shared" si="3"/>
        <v>IMG05</v>
      </c>
      <c r="B14" s="119" t="s">
        <v>179</v>
      </c>
      <c r="C14" s="27" t="str">
        <f t="shared" si="0"/>
        <v>Cuaderno de Estudio</v>
      </c>
      <c r="D14" s="14" t="s">
        <v>150</v>
      </c>
      <c r="E14" s="14" t="s">
        <v>151</v>
      </c>
      <c r="F14" s="14" t="str">
        <f t="shared" si="1"/>
        <v>CN_08_01_CO_REC10_IMG05_small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CN_08_01_CO_REC10_IMG05_zoom</v>
      </c>
      <c r="I14" s="14" t="str">
        <f>IF(OR(B14&lt;&gt;"",J14&lt;&gt;""),IF($G$4="Recurso",IF(LEFT($G$5,1)="M",IF(VLOOKUP($G$5,'Definición técnica de imagenes'!$A$3:$G$17,6,FALSE)=0,"",VLOOKUP($G$5,'Definición técnica de imagenes'!$A$3:$G$17,6,FALSE)),IF($G$5="F1","","")),'Definición técnica de imagenes'!$F$16),"")</f>
        <v>800 x 600 px</v>
      </c>
      <c r="J14" s="87" t="s">
        <v>180</v>
      </c>
      <c r="K14" s="19" t="s">
        <v>181</v>
      </c>
    </row>
    <row r="15" spans="1:16" s="12" customFormat="1" ht="247.5" customHeight="1" x14ac:dyDescent="0.25">
      <c r="A15" s="13" t="str">
        <f t="shared" si="3"/>
        <v>IMG06</v>
      </c>
      <c r="B15" s="81" t="s">
        <v>160</v>
      </c>
      <c r="C15" s="27" t="str">
        <f t="shared" si="0"/>
        <v>Cuaderno de Estudio</v>
      </c>
      <c r="D15" s="14" t="s">
        <v>156</v>
      </c>
      <c r="E15" s="14" t="s">
        <v>151</v>
      </c>
      <c r="F15" s="14" t="str">
        <f t="shared" si="1"/>
        <v>CN_08_01_CO_REC10_IMG06_small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CN_08_01_CO_REC10_IMG06_zoom</v>
      </c>
      <c r="I15" s="14" t="str">
        <f>IF(OR(B15&lt;&gt;"",J15&lt;&gt;""),IF($G$4="Recurso",IF(LEFT($G$5,1)="M",IF(VLOOKUP($G$5,'Definición técnica de imagenes'!$A$3:$G$17,6,FALSE)=0,"",VLOOKUP($G$5,'Definición técnica de imagenes'!$A$3:$G$17,6,FALSE)),IF($G$5="F1","","")),'Definición técnica de imagenes'!$F$16),"")</f>
        <v>800 x 600 px</v>
      </c>
      <c r="J15" s="82" t="s">
        <v>162</v>
      </c>
      <c r="K15" s="82" t="s">
        <v>161</v>
      </c>
    </row>
    <row r="16" spans="1:16" s="12" customFormat="1" ht="28.5" x14ac:dyDescent="0.3">
      <c r="A16" s="13" t="str">
        <f t="shared" si="3"/>
        <v>IMG07</v>
      </c>
      <c r="B16" s="78">
        <v>149370560</v>
      </c>
      <c r="C16" s="27" t="str">
        <f t="shared" si="0"/>
        <v>Cuaderno de Estudio</v>
      </c>
      <c r="D16" s="14" t="s">
        <v>150</v>
      </c>
      <c r="E16" s="14" t="s">
        <v>151</v>
      </c>
      <c r="F16" s="14" t="str">
        <f t="shared" si="1"/>
        <v>CN_08_01_CO_REC10_IMG07_small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CN_08_01_CO_REC10_IMG07_zoom</v>
      </c>
      <c r="I16" s="14" t="str">
        <f>IF(OR(B16&lt;&gt;"",J16&lt;&gt;""),IF($G$4="Recurso",IF(LEFT($G$5,1)="M",IF(VLOOKUP($G$5,'Definición técnica de imagenes'!$A$3:$G$17,6,FALSE)=0,"",VLOOKUP($G$5,'Definición técnica de imagenes'!$A$3:$G$17,6,FALSE)),IF($G$5="F1","","")),'Definición técnica de imagenes'!$F$16),"")</f>
        <v>800 x 600 px</v>
      </c>
      <c r="J16" s="83" t="s">
        <v>163</v>
      </c>
      <c r="K16" s="84" t="s">
        <v>164</v>
      </c>
    </row>
    <row r="17" spans="1:11" s="12" customFormat="1" ht="27" x14ac:dyDescent="0.25">
      <c r="A17" s="13" t="str">
        <f t="shared" si="3"/>
        <v>IMG08</v>
      </c>
      <c r="B17" s="80">
        <v>159857090</v>
      </c>
      <c r="C17" s="27" t="str">
        <f t="shared" si="0"/>
        <v>Cuaderno de Estudio</v>
      </c>
      <c r="D17" s="14" t="s">
        <v>150</v>
      </c>
      <c r="E17" s="14" t="s">
        <v>151</v>
      </c>
      <c r="F17" s="14" t="str">
        <f t="shared" si="1"/>
        <v>CN_08_01_CO_REC10_IMG08_small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CN_08_01_CO_REC10_IMG08_zoom</v>
      </c>
      <c r="I17" s="14" t="str">
        <f>IF(OR(B17&lt;&gt;"",J17&lt;&gt;""),IF($G$4="Recurso",IF(LEFT($G$5,1)="M",IF(VLOOKUP($G$5,'Definición técnica de imagenes'!$A$3:$G$17,6,FALSE)=0,"",VLOOKUP($G$5,'Definición técnica de imagenes'!$A$3:$G$17,6,FALSE)),IF($G$5="F1","","")),'Definición técnica de imagenes'!$F$16),"")</f>
        <v>800 x 600 px</v>
      </c>
      <c r="J17" s="82" t="s">
        <v>165</v>
      </c>
      <c r="K17" s="21"/>
    </row>
    <row r="18" spans="1:11" s="12" customFormat="1" ht="27" x14ac:dyDescent="0.25">
      <c r="A18" s="13" t="str">
        <f t="shared" si="3"/>
        <v>IMG09</v>
      </c>
      <c r="B18" s="78">
        <v>119593189</v>
      </c>
      <c r="C18" s="27" t="str">
        <f t="shared" si="0"/>
        <v>Cuaderno de Estudio</v>
      </c>
      <c r="D18" s="14" t="s">
        <v>150</v>
      </c>
      <c r="E18" s="14" t="s">
        <v>151</v>
      </c>
      <c r="F18" s="14" t="str">
        <f t="shared" si="1"/>
        <v>CN_08_01_CO_REC10_IMG09_small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CN_08_01_CO_REC10_IMG09_zoom</v>
      </c>
      <c r="I18" s="14" t="str">
        <f>IF(OR(B18&lt;&gt;"",J18&lt;&gt;""),IF($G$4="Recurso",IF(LEFT($G$5,1)="M",IF(VLOOKUP($G$5,'Definición técnica de imagenes'!$A$3:$G$17,6,FALSE)=0,"",VLOOKUP($G$5,'Definición técnica de imagenes'!$A$3:$G$17,6,FALSE)),IF($G$5="F1","","")),'Definición técnica de imagenes'!$F$16),"")</f>
        <v>800 x 600 px</v>
      </c>
      <c r="J18" s="82" t="s">
        <v>166</v>
      </c>
      <c r="K18" s="21"/>
    </row>
    <row r="19" spans="1:11" s="12" customFormat="1" ht="185.25" x14ac:dyDescent="0.3">
      <c r="A19" s="85" t="s">
        <v>170</v>
      </c>
      <c r="B19" s="80">
        <v>248376691</v>
      </c>
      <c r="C19" s="27" t="str">
        <f t="shared" si="0"/>
        <v>Cuaderno de Estudio</v>
      </c>
      <c r="D19" s="14" t="s">
        <v>150</v>
      </c>
      <c r="E19" s="14" t="s">
        <v>151</v>
      </c>
      <c r="F19" s="14" t="str">
        <f t="shared" si="1"/>
        <v>CN_08_01_CO_REC10_IMG10_small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CN_08_01_CO_REC10_IMG10_zoom</v>
      </c>
      <c r="I19" s="14" t="str">
        <f>IF(OR(B19&lt;&gt;"",J19&lt;&gt;""),IF($G$4="Recurso",IF(LEFT($G$5,1)="M",IF(VLOOKUP($G$5,'Definición técnica de imagenes'!$A$3:$G$17,6,FALSE)=0,"",VLOOKUP($G$5,'Definición técnica de imagenes'!$A$3:$G$17,6,FALSE)),IF($G$5="F1","","")),'Definición técnica de imagenes'!$F$16),"")</f>
        <v>800 x 600 px</v>
      </c>
      <c r="J19" s="31" t="s">
        <v>167</v>
      </c>
      <c r="K19" s="84" t="s">
        <v>168</v>
      </c>
    </row>
    <row r="20" spans="1:11" s="12" customFormat="1" ht="27" x14ac:dyDescent="0.25">
      <c r="A20" s="85" t="s">
        <v>171</v>
      </c>
      <c r="B20" s="86" t="s">
        <v>169</v>
      </c>
      <c r="C20" s="27" t="str">
        <f t="shared" si="0"/>
        <v>Cuaderno de Estudio</v>
      </c>
      <c r="D20" s="14" t="s">
        <v>150</v>
      </c>
      <c r="E20" s="14" t="s">
        <v>151</v>
      </c>
      <c r="F20" s="14" t="str">
        <f t="shared" si="1"/>
        <v>CN_08_01_CO_REC10_IMG11_small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CN_08_01_CO_REC10_IMG11_zoom</v>
      </c>
      <c r="I20" s="14" t="str">
        <f>IF(OR(B20&lt;&gt;"",J20&lt;&gt;""),IF($G$4="Recurso",IF(LEFT($G$5,1)="M",IF(VLOOKUP($G$5,'Definición técnica de imagenes'!$A$3:$G$17,6,FALSE)=0,"",VLOOKUP($G$5,'Definición técnica de imagenes'!$A$3:$G$17,6,FALSE)),IF($G$5="F1","","")),'Definición técnica de imagenes'!$F$16),"")</f>
        <v>800 x 600 px</v>
      </c>
      <c r="J20" s="77" t="s">
        <v>173</v>
      </c>
      <c r="K20" s="21"/>
    </row>
    <row r="21" spans="1:11" s="12" customFormat="1" ht="133.5" customHeight="1" x14ac:dyDescent="0.25">
      <c r="A21" s="85" t="s">
        <v>172</v>
      </c>
      <c r="B21" s="78">
        <v>160388525</v>
      </c>
      <c r="C21" s="27" t="str">
        <f t="shared" si="0"/>
        <v>Cuaderno de Estudio</v>
      </c>
      <c r="D21" s="14" t="s">
        <v>156</v>
      </c>
      <c r="E21" s="14" t="s">
        <v>151</v>
      </c>
      <c r="F21" s="14" t="str">
        <f t="shared" si="1"/>
        <v>CN_08_01_CO_REC10_IMG12_small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CN_08_01_CO_REC10_IMG12_zoom</v>
      </c>
      <c r="I21" s="14" t="str">
        <f>IF(OR(B21&lt;&gt;"",J21&lt;&gt;""),IF($G$4="Recurso",IF(LEFT($G$5,1)="M",IF(VLOOKUP($G$5,'Definición técnica de imagenes'!$A$3:$G$17,6,FALSE)=0,"",VLOOKUP($G$5,'Definición técnica de imagenes'!$A$3:$G$17,6,FALSE)),IF($G$5="F1","","")),'Definición técnica de imagenes'!$F$16),"")</f>
        <v>800 x 600 px</v>
      </c>
      <c r="J21" s="82" t="s">
        <v>175</v>
      </c>
      <c r="K21" s="82" t="s">
        <v>174</v>
      </c>
    </row>
    <row r="22" spans="1:11" s="12" customFormat="1" ht="27" x14ac:dyDescent="0.25">
      <c r="A22" s="85" t="s">
        <v>176</v>
      </c>
      <c r="B22" s="87">
        <v>93013351</v>
      </c>
      <c r="C22" s="27" t="str">
        <f t="shared" si="0"/>
        <v>Cuaderno de Estudio</v>
      </c>
      <c r="D22" s="14" t="s">
        <v>150</v>
      </c>
      <c r="E22" s="14" t="s">
        <v>151</v>
      </c>
      <c r="F22" s="14" t="str">
        <f t="shared" si="1"/>
        <v>CN_08_01_CO_REC10_IMG13_small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CN_08_01_CO_REC10_IMG13_zoom</v>
      </c>
      <c r="I22" s="14" t="str">
        <f>IF(OR(B22&lt;&gt;"",J22&lt;&gt;""),IF($G$4="Recurso",IF(LEFT($G$5,1)="M",IF(VLOOKUP($G$5,'Definición técnica de imagenes'!$A$3:$G$17,6,FALSE)=0,"",VLOOKUP($G$5,'Definición técnica de imagenes'!$A$3:$G$17,6,FALSE)),IF($G$5="F1","","")),'Definición técnica de imagenes'!$F$16),"")</f>
        <v>800 x 600 px</v>
      </c>
      <c r="J22" s="76" t="s">
        <v>178</v>
      </c>
      <c r="K22" s="20"/>
    </row>
    <row r="23" spans="1:11" s="12" customFormat="1" ht="128.25" customHeight="1" x14ac:dyDescent="0.25">
      <c r="A23" s="85" t="s">
        <v>177</v>
      </c>
      <c r="B23" s="87" t="s">
        <v>160</v>
      </c>
      <c r="C23" s="27" t="str">
        <f t="shared" si="0"/>
        <v>Cuaderno de Estudio</v>
      </c>
      <c r="D23" s="14" t="s">
        <v>156</v>
      </c>
      <c r="E23" s="14" t="s">
        <v>151</v>
      </c>
      <c r="F23" s="14" t="str">
        <f t="shared" si="1"/>
        <v>CN_08_01_CO_REC10_IMG14_small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CN_08_01_CO_REC10_IMG14_zoom</v>
      </c>
      <c r="I23" s="14" t="str">
        <f>IF(OR(B23&lt;&gt;"",J23&lt;&gt;""),IF($G$4="Recurso",IF(LEFT($G$5,1)="M",IF(VLOOKUP($G$5,'Definición técnica de imagenes'!$A$3:$G$17,6,FALSE)=0,"",VLOOKUP($G$5,'Definición técnica de imagenes'!$A$3:$G$17,6,FALSE)),IF($G$5="F1","","")),'Definición técnica de imagenes'!$F$16),"")</f>
        <v>800 x 600 px</v>
      </c>
      <c r="J23" s="19" t="s">
        <v>182</v>
      </c>
      <c r="K23" s="19" t="s">
        <v>183</v>
      </c>
    </row>
    <row r="24" spans="1:11" s="12" customFormat="1" ht="208.5" customHeight="1" x14ac:dyDescent="0.25">
      <c r="A24" s="85" t="s">
        <v>184</v>
      </c>
      <c r="B24" s="87" t="s">
        <v>160</v>
      </c>
      <c r="C24" s="27" t="str">
        <f t="shared" si="0"/>
        <v>Cuaderno de Estudio</v>
      </c>
      <c r="D24" s="14" t="s">
        <v>156</v>
      </c>
      <c r="E24" s="14" t="s">
        <v>151</v>
      </c>
      <c r="F24" s="14" t="str">
        <f t="shared" si="1"/>
        <v>CN_08_01_CO_REC10_IMG15_small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CN_08_01_CO_REC10_IMG15_zoom</v>
      </c>
      <c r="I24" s="14" t="str">
        <f>IF(OR(B24&lt;&gt;"",J24&lt;&gt;""),IF($G$4="Recurso",IF(LEFT($G$5,1)="M",IF(VLOOKUP($G$5,'Definición técnica de imagenes'!$A$3:$G$17,6,FALSE)=0,"",VLOOKUP($G$5,'Definición técnica de imagenes'!$A$3:$G$17,6,FALSE)),IF($G$5="F1","","")),'Definición técnica de imagenes'!$F$16),"")</f>
        <v>800 x 600 px</v>
      </c>
      <c r="J24" s="14" t="s">
        <v>185</v>
      </c>
      <c r="K24" s="15" t="s">
        <v>183</v>
      </c>
    </row>
    <row r="25" spans="1:11" s="12" customFormat="1" ht="336" customHeight="1" x14ac:dyDescent="0.25">
      <c r="A25" s="85" t="s">
        <v>186</v>
      </c>
      <c r="B25" s="87" t="s">
        <v>160</v>
      </c>
      <c r="C25" s="27" t="str">
        <f t="shared" si="0"/>
        <v>Cuaderno de Estudio</v>
      </c>
      <c r="D25" s="14" t="s">
        <v>156</v>
      </c>
      <c r="E25" s="14" t="s">
        <v>151</v>
      </c>
      <c r="F25" s="14" t="str">
        <f t="shared" si="1"/>
        <v>CN_08_01_CO_REC10_IMG16_small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CN_08_01_CO_REC10_IMG16_zoom</v>
      </c>
      <c r="I25" s="14" t="str">
        <f>IF(OR(B25&lt;&gt;"",J25&lt;&gt;""),IF($G$4="Recurso",IF(LEFT($G$5,1)="M",IF(VLOOKUP($G$5,'Definición técnica de imagenes'!$A$3:$G$17,6,FALSE)=0,"",VLOOKUP($G$5,'Definición técnica de imagenes'!$A$3:$G$17,6,FALSE)),IF($G$5="F1","","")),'Definición técnica de imagenes'!$F$16),"")</f>
        <v>800 x 600 px</v>
      </c>
      <c r="J25" s="14" t="s">
        <v>187</v>
      </c>
      <c r="K25" s="19" t="s">
        <v>183</v>
      </c>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www.shutterstock.com/pic-227904523/stock-photo-little-boy-looking-at-his-arm-while-receiving-vaccine.html?src=0gh-lOaYp6Wwfr2V-UBhfg-1-21"/>
    <hyperlink ref="B12" r:id="rId2" display="http://www.shutterstock.com/pic-157769456/stock-photo-closeup-of-green-peas.html?src=A-3GQ5kiR21IChtmWfYKYQ-1-26"/>
    <hyperlink ref="B13" r:id="rId3" display="http://www.shutterstock.com/pic-142194052/stock-vector-easy-to-edit-vector-illustration-of-plant-cell-diagram.html?src=Dpuvy1lSTLogdA02yXkeIQ-1-1"/>
    <hyperlink ref="B16" r:id="rId4" display="http://www.shutterstock.com/pic-149370560/stock-photo-normal-human-karyotype-which-is-the-diploid-pairing-of-the-chromosomes-dependant-upon-their-number.html?src=Tto1ia7OTpmyycwMUVp3qQ-1-1"/>
    <hyperlink ref="B17" r:id="rId5" display="http://www.shutterstock.com/pic-159857090/stock-photo-fruit-fly.html?src=SzYzEzjNT81VJVC4Vxn0eA-1-10"/>
    <hyperlink ref="B18" r:id="rId6" display="http://www.shutterstock.com/pic-119593189/stock-photo-portrait-of-beautiful-young-girl-smiling-in-the-park.html?src=gDpMPPrW5zyV87wGGtAsXg-1-4"/>
    <hyperlink ref="B19" r:id="rId7" display="http://www.shutterstock.com/pic-248376691/stock-photo-chromosomal-abnormalities.html?src=w9CYrrRRGeim2ivo5J0iCw-1-3"/>
    <hyperlink ref="B21" r:id="rId8" display="http://www.shutterstock.com/pic-160388525/stock-vector-meiosis-cell-division-vector-diagram.html?src=50NnJgZ0trTClhTtFPK5hg-1-6"/>
  </hyperlinks>
  <pageMargins left="0.75" right="0.75" top="1" bottom="1" header="0.5" footer="0.5"/>
  <pageSetup orientation="portrait" horizontalDpi="4294967292" verticalDpi="4294967292" r:id="rId9"/>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03" t="s">
        <v>38</v>
      </c>
      <c r="B1" s="104"/>
      <c r="C1" s="104"/>
      <c r="D1" s="104"/>
      <c r="E1" s="104"/>
      <c r="F1" s="105"/>
    </row>
    <row r="2" spans="1:11" x14ac:dyDescent="0.25">
      <c r="A2" s="41" t="s">
        <v>42</v>
      </c>
      <c r="B2" s="42"/>
      <c r="C2" s="106" t="s">
        <v>13</v>
      </c>
      <c r="D2" s="107"/>
      <c r="E2" s="108"/>
      <c r="F2" s="43"/>
    </row>
    <row r="3" spans="1:11" ht="63" x14ac:dyDescent="0.25">
      <c r="A3" s="44" t="s">
        <v>43</v>
      </c>
      <c r="B3" s="42"/>
      <c r="C3" s="112" t="s">
        <v>14</v>
      </c>
      <c r="D3" s="113"/>
      <c r="E3" s="114"/>
      <c r="F3" s="43"/>
      <c r="H3" s="33" t="s">
        <v>18</v>
      </c>
      <c r="I3" s="33" t="s">
        <v>19</v>
      </c>
      <c r="J3" s="33" t="s">
        <v>20</v>
      </c>
      <c r="K3" s="33" t="s">
        <v>52</v>
      </c>
    </row>
    <row r="4" spans="1:11" ht="31.5" x14ac:dyDescent="0.25">
      <c r="A4" s="41" t="s">
        <v>44</v>
      </c>
      <c r="B4" s="42"/>
      <c r="C4" s="37" t="s">
        <v>15</v>
      </c>
      <c r="D4" s="36" t="s">
        <v>16</v>
      </c>
      <c r="E4" s="40" t="s">
        <v>17</v>
      </c>
      <c r="F4" s="43"/>
      <c r="H4" s="33" t="s">
        <v>21</v>
      </c>
      <c r="I4" s="33" t="s">
        <v>25</v>
      </c>
      <c r="J4" s="33">
        <v>1</v>
      </c>
      <c r="K4" s="33">
        <v>1</v>
      </c>
    </row>
    <row r="5" spans="1:11" ht="79.5" thickBot="1" x14ac:dyDescent="0.3">
      <c r="A5" s="44" t="s">
        <v>45</v>
      </c>
      <c r="B5" s="42"/>
      <c r="C5" s="39" t="s">
        <v>35</v>
      </c>
      <c r="D5" s="115" t="str">
        <f>CONCATENATE(H21,"_",I21,"_",J21,"_CO")</f>
        <v>LE_07_04_CO</v>
      </c>
      <c r="E5" s="116"/>
      <c r="F5" s="43"/>
      <c r="H5" s="33" t="s">
        <v>22</v>
      </c>
      <c r="I5" s="33" t="s">
        <v>26</v>
      </c>
      <c r="J5" s="33">
        <v>2</v>
      </c>
      <c r="K5" s="33">
        <v>2</v>
      </c>
    </row>
    <row r="6" spans="1:11" ht="32.25" thickBot="1" x14ac:dyDescent="0.3">
      <c r="A6" s="41" t="s">
        <v>10</v>
      </c>
      <c r="B6" s="42"/>
      <c r="C6" s="42"/>
      <c r="D6" s="42"/>
      <c r="E6" s="42"/>
      <c r="F6" s="43"/>
      <c r="H6" s="33" t="s">
        <v>23</v>
      </c>
      <c r="I6" s="33" t="s">
        <v>27</v>
      </c>
      <c r="J6" s="33">
        <v>3</v>
      </c>
      <c r="K6" s="33">
        <v>3</v>
      </c>
    </row>
    <row r="7" spans="1:11" ht="48" thickBot="1" x14ac:dyDescent="0.3">
      <c r="A7" s="44" t="s">
        <v>11</v>
      </c>
      <c r="B7" s="42"/>
      <c r="C7" s="73" t="s">
        <v>127</v>
      </c>
      <c r="D7" s="101" t="str">
        <f>CONCATENATE("SolicitudGrafica_",D5,".xls")</f>
        <v>SolicitudGrafica_LE_07_04_CO.xls</v>
      </c>
      <c r="E7" s="101"/>
      <c r="F7" s="102"/>
      <c r="H7" s="33" t="s">
        <v>24</v>
      </c>
      <c r="I7" s="33" t="s">
        <v>28</v>
      </c>
      <c r="J7" s="33">
        <v>4</v>
      </c>
      <c r="K7" s="33">
        <v>4</v>
      </c>
    </row>
    <row r="8" spans="1:11" ht="47.25" x14ac:dyDescent="0.25">
      <c r="A8" s="44" t="s">
        <v>53</v>
      </c>
      <c r="B8" s="42"/>
      <c r="C8" s="42"/>
      <c r="D8" s="42"/>
      <c r="E8" s="42"/>
      <c r="F8" s="43"/>
      <c r="I8" s="33" t="s">
        <v>29</v>
      </c>
      <c r="J8" s="33">
        <v>5</v>
      </c>
      <c r="K8" s="33">
        <v>5</v>
      </c>
    </row>
    <row r="9" spans="1:11" ht="47.25" x14ac:dyDescent="0.25">
      <c r="A9" s="44" t="s">
        <v>12</v>
      </c>
      <c r="B9" s="42"/>
      <c r="C9" s="42"/>
      <c r="D9" s="42"/>
      <c r="E9" s="42"/>
      <c r="F9" s="43"/>
      <c r="I9" s="33" t="s">
        <v>30</v>
      </c>
      <c r="J9" s="33">
        <v>6</v>
      </c>
      <c r="K9" s="33">
        <v>6</v>
      </c>
    </row>
    <row r="10" spans="1:11" ht="32.25" thickBot="1" x14ac:dyDescent="0.3">
      <c r="A10" s="45" t="s">
        <v>36</v>
      </c>
      <c r="B10" s="46"/>
      <c r="C10" s="46"/>
      <c r="D10" s="46"/>
      <c r="E10" s="46"/>
      <c r="F10" s="47"/>
      <c r="I10" s="33" t="s">
        <v>31</v>
      </c>
      <c r="J10" s="33">
        <v>7</v>
      </c>
      <c r="K10" s="33">
        <v>7</v>
      </c>
    </row>
    <row r="11" spans="1:11" x14ac:dyDescent="0.25">
      <c r="I11" s="33" t="s">
        <v>32</v>
      </c>
      <c r="J11" s="33">
        <v>8</v>
      </c>
      <c r="K11" s="33">
        <v>8</v>
      </c>
    </row>
    <row r="12" spans="1:11" ht="16.5" thickBot="1" x14ac:dyDescent="0.3">
      <c r="I12" s="33" t="s">
        <v>37</v>
      </c>
      <c r="J12" s="33">
        <v>9</v>
      </c>
      <c r="K12" s="33">
        <v>9</v>
      </c>
    </row>
    <row r="13" spans="1:11" x14ac:dyDescent="0.25">
      <c r="A13" s="103" t="s">
        <v>41</v>
      </c>
      <c r="B13" s="104"/>
      <c r="C13" s="104"/>
      <c r="D13" s="104"/>
      <c r="E13" s="104"/>
      <c r="F13" s="105"/>
      <c r="I13" s="33" t="s">
        <v>33</v>
      </c>
      <c r="J13" s="33">
        <v>10</v>
      </c>
      <c r="K13" s="33">
        <v>10</v>
      </c>
    </row>
    <row r="14" spans="1:11" ht="16.5" thickBot="1" x14ac:dyDescent="0.3">
      <c r="A14" s="44"/>
      <c r="B14" s="42"/>
      <c r="C14" s="42"/>
      <c r="D14" s="42"/>
      <c r="E14" s="42"/>
      <c r="F14" s="43"/>
      <c r="I14" s="33" t="s">
        <v>34</v>
      </c>
      <c r="J14" s="33">
        <v>11</v>
      </c>
      <c r="K14" s="33">
        <v>11</v>
      </c>
    </row>
    <row r="15" spans="1:11" x14ac:dyDescent="0.25">
      <c r="A15" s="41" t="s">
        <v>46</v>
      </c>
      <c r="B15" s="42"/>
      <c r="C15" s="106" t="s">
        <v>49</v>
      </c>
      <c r="D15" s="107"/>
      <c r="E15" s="107"/>
      <c r="F15" s="108"/>
      <c r="J15" s="33">
        <v>12</v>
      </c>
      <c r="K15" s="33">
        <v>12</v>
      </c>
    </row>
    <row r="16" spans="1:11" ht="67.150000000000006" customHeight="1" x14ac:dyDescent="0.25">
      <c r="A16" s="44" t="s">
        <v>47</v>
      </c>
      <c r="B16" s="42"/>
      <c r="C16" s="37" t="s">
        <v>15</v>
      </c>
      <c r="D16" s="36" t="s">
        <v>16</v>
      </c>
      <c r="E16" s="36" t="s">
        <v>17</v>
      </c>
      <c r="F16" s="38" t="s">
        <v>50</v>
      </c>
      <c r="J16" s="33">
        <v>13</v>
      </c>
      <c r="K16" s="33">
        <v>13</v>
      </c>
    </row>
    <row r="17" spans="1:11" ht="32.1" customHeight="1" thickBot="1" x14ac:dyDescent="0.3">
      <c r="A17" s="41" t="s">
        <v>44</v>
      </c>
      <c r="B17" s="42"/>
      <c r="C17" s="39" t="s">
        <v>35</v>
      </c>
      <c r="D17" s="109" t="str">
        <f>CONCATENATE(H21,"_",I21,"_",J21,"_",K45)</f>
        <v>LE_07_04_REC10</v>
      </c>
      <c r="E17" s="110"/>
      <c r="F17" s="111"/>
      <c r="J17" s="33">
        <v>14</v>
      </c>
      <c r="K17" s="33">
        <v>14</v>
      </c>
    </row>
    <row r="18" spans="1:11" ht="79.5" thickBot="1" x14ac:dyDescent="0.3">
      <c r="A18" s="44" t="s">
        <v>48</v>
      </c>
      <c r="B18" s="42"/>
      <c r="C18" s="73" t="s">
        <v>128</v>
      </c>
      <c r="D18" s="101" t="str">
        <f>CONCATENATE("SolicitudGrafica_",D17,".xls")</f>
        <v>SolicitudGrafica_LE_07_04_REC10.xls</v>
      </c>
      <c r="E18" s="101"/>
      <c r="F18" s="102"/>
      <c r="J18" s="33">
        <v>15</v>
      </c>
      <c r="K18" s="33">
        <v>15</v>
      </c>
    </row>
    <row r="19" spans="1:11" x14ac:dyDescent="0.25">
      <c r="A19" s="41" t="s">
        <v>10</v>
      </c>
      <c r="B19" s="42"/>
      <c r="C19" s="42"/>
      <c r="D19" s="42"/>
      <c r="E19" s="42"/>
      <c r="F19" s="43"/>
      <c r="H19" s="33">
        <v>3</v>
      </c>
      <c r="J19" s="33">
        <v>16</v>
      </c>
      <c r="K19" s="33">
        <v>16</v>
      </c>
    </row>
    <row r="20" spans="1:11" ht="63.75" thickBot="1" x14ac:dyDescent="0.3">
      <c r="A20" s="45" t="s">
        <v>51</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8" width="24.5" style="33" customWidth="1"/>
    <col min="9" max="9" width="22.25" style="33" customWidth="1"/>
    <col min="10" max="10" width="20.75" style="33" customWidth="1"/>
    <col min="11" max="11" width="44.5" style="33" customWidth="1"/>
    <col min="12" max="16384" width="10.875" style="33"/>
  </cols>
  <sheetData>
    <row r="1" spans="1:11" x14ac:dyDescent="0.25">
      <c r="A1" s="117" t="s">
        <v>56</v>
      </c>
      <c r="B1" s="117" t="s">
        <v>63</v>
      </c>
      <c r="C1" s="117" t="s">
        <v>64</v>
      </c>
      <c r="D1" s="117" t="s">
        <v>5</v>
      </c>
      <c r="E1" s="117" t="s">
        <v>65</v>
      </c>
      <c r="F1" s="117" t="s">
        <v>66</v>
      </c>
      <c r="G1" s="117" t="s">
        <v>67</v>
      </c>
      <c r="H1" s="118" t="s">
        <v>68</v>
      </c>
      <c r="I1" s="118"/>
      <c r="J1" s="118"/>
    </row>
    <row r="2" spans="1:11" x14ac:dyDescent="0.25">
      <c r="A2" s="117"/>
      <c r="B2" s="117"/>
      <c r="C2" s="117"/>
      <c r="D2" s="117"/>
      <c r="E2" s="117"/>
      <c r="F2" s="117"/>
      <c r="G2" s="117"/>
      <c r="H2" s="52" t="s">
        <v>65</v>
      </c>
      <c r="I2" s="52" t="s">
        <v>66</v>
      </c>
      <c r="J2" s="52" t="s">
        <v>67</v>
      </c>
    </row>
    <row r="3" spans="1:11" s="54" customFormat="1" x14ac:dyDescent="0.25">
      <c r="A3" s="53" t="s">
        <v>69</v>
      </c>
      <c r="B3" s="53" t="s">
        <v>70</v>
      </c>
      <c r="C3" s="53" t="s">
        <v>71</v>
      </c>
      <c r="D3" s="53" t="s">
        <v>72</v>
      </c>
      <c r="E3" s="53" t="s">
        <v>73</v>
      </c>
      <c r="F3" s="53"/>
      <c r="G3" s="53"/>
      <c r="H3" s="53" t="s">
        <v>130</v>
      </c>
      <c r="I3" s="53"/>
      <c r="J3" s="53"/>
    </row>
    <row r="4" spans="1:11" s="54" customFormat="1" x14ac:dyDescent="0.25">
      <c r="A4" s="55" t="s">
        <v>57</v>
      </c>
      <c r="B4" s="55" t="s">
        <v>74</v>
      </c>
      <c r="C4" s="55" t="s">
        <v>71</v>
      </c>
      <c r="D4" s="55" t="s">
        <v>72</v>
      </c>
      <c r="E4" s="55" t="s">
        <v>75</v>
      </c>
      <c r="F4" s="55" t="s">
        <v>76</v>
      </c>
      <c r="G4" s="55"/>
      <c r="H4" s="55" t="s">
        <v>131</v>
      </c>
      <c r="I4" s="55" t="s">
        <v>133</v>
      </c>
      <c r="J4" s="55"/>
    </row>
    <row r="5" spans="1:11" s="54" customFormat="1" x14ac:dyDescent="0.25">
      <c r="A5" s="56" t="s">
        <v>77</v>
      </c>
      <c r="B5" s="55" t="s">
        <v>78</v>
      </c>
      <c r="C5" s="55" t="s">
        <v>71</v>
      </c>
      <c r="D5" s="55" t="s">
        <v>72</v>
      </c>
      <c r="E5" s="55" t="s">
        <v>75</v>
      </c>
      <c r="F5" s="55" t="s">
        <v>76</v>
      </c>
      <c r="G5" s="57"/>
      <c r="H5" s="55" t="s">
        <v>131</v>
      </c>
      <c r="I5" s="55" t="s">
        <v>133</v>
      </c>
      <c r="J5" s="57"/>
    </row>
    <row r="6" spans="1:11" s="54" customFormat="1" x14ac:dyDescent="0.25">
      <c r="A6" s="55" t="s">
        <v>58</v>
      </c>
      <c r="B6" s="55" t="s">
        <v>79</v>
      </c>
      <c r="C6" s="55" t="s">
        <v>71</v>
      </c>
      <c r="D6" s="55" t="s">
        <v>72</v>
      </c>
      <c r="E6" s="55" t="s">
        <v>75</v>
      </c>
      <c r="F6" s="55" t="s">
        <v>76</v>
      </c>
      <c r="G6" s="55" t="s">
        <v>73</v>
      </c>
      <c r="H6" s="55" t="s">
        <v>131</v>
      </c>
      <c r="I6" s="55" t="s">
        <v>133</v>
      </c>
      <c r="J6" s="55" t="s">
        <v>134</v>
      </c>
    </row>
    <row r="7" spans="1:11" s="54" customFormat="1" ht="25.5" x14ac:dyDescent="0.25">
      <c r="A7" s="55" t="s">
        <v>80</v>
      </c>
      <c r="B7" s="55" t="s">
        <v>81</v>
      </c>
      <c r="C7" s="55" t="s">
        <v>71</v>
      </c>
      <c r="D7" s="55" t="s">
        <v>72</v>
      </c>
      <c r="E7" s="55" t="s">
        <v>75</v>
      </c>
      <c r="F7" s="55" t="s">
        <v>76</v>
      </c>
      <c r="G7" s="55"/>
      <c r="H7" s="55" t="s">
        <v>131</v>
      </c>
      <c r="I7" s="55" t="s">
        <v>133</v>
      </c>
      <c r="J7" s="55"/>
    </row>
    <row r="8" spans="1:11" s="54" customFormat="1" ht="25.5" x14ac:dyDescent="0.25">
      <c r="A8" s="55" t="s">
        <v>82</v>
      </c>
      <c r="B8" s="55" t="s">
        <v>83</v>
      </c>
      <c r="C8" s="55" t="s">
        <v>71</v>
      </c>
      <c r="D8" s="55" t="s">
        <v>72</v>
      </c>
      <c r="E8" s="55" t="s">
        <v>75</v>
      </c>
      <c r="F8" s="55" t="s">
        <v>76</v>
      </c>
      <c r="G8" s="55"/>
      <c r="H8" s="55" t="s">
        <v>131</v>
      </c>
      <c r="I8" s="55" t="s">
        <v>133</v>
      </c>
      <c r="J8" s="55"/>
    </row>
    <row r="9" spans="1:11" s="54" customFormat="1" x14ac:dyDescent="0.25">
      <c r="A9" s="55" t="s">
        <v>84</v>
      </c>
      <c r="B9" s="55" t="s">
        <v>85</v>
      </c>
      <c r="C9" s="55" t="s">
        <v>71</v>
      </c>
      <c r="D9" s="55" t="s">
        <v>72</v>
      </c>
      <c r="E9" s="55" t="s">
        <v>75</v>
      </c>
      <c r="F9" s="55" t="s">
        <v>76</v>
      </c>
      <c r="G9" s="55"/>
      <c r="H9" s="55" t="s">
        <v>131</v>
      </c>
      <c r="I9" s="55" t="s">
        <v>133</v>
      </c>
      <c r="J9" s="55"/>
    </row>
    <row r="10" spans="1:11" s="54" customFormat="1" x14ac:dyDescent="0.25">
      <c r="A10" s="55" t="s">
        <v>86</v>
      </c>
      <c r="B10" s="55" t="s">
        <v>87</v>
      </c>
      <c r="C10" s="55" t="s">
        <v>71</v>
      </c>
      <c r="D10" s="55" t="s">
        <v>72</v>
      </c>
      <c r="E10" s="55" t="s">
        <v>88</v>
      </c>
      <c r="F10" s="55"/>
      <c r="G10" s="55"/>
      <c r="H10" s="55" t="s">
        <v>130</v>
      </c>
      <c r="I10" s="55" t="s">
        <v>133</v>
      </c>
      <c r="J10" s="55"/>
    </row>
    <row r="11" spans="1:11" s="54" customFormat="1" ht="25.5" x14ac:dyDescent="0.25">
      <c r="A11" s="55" t="s">
        <v>89</v>
      </c>
      <c r="B11" s="55" t="s">
        <v>90</v>
      </c>
      <c r="C11" s="55" t="s">
        <v>71</v>
      </c>
      <c r="D11" s="55" t="s">
        <v>72</v>
      </c>
      <c r="E11" s="55" t="s">
        <v>75</v>
      </c>
      <c r="F11" s="55" t="s">
        <v>76</v>
      </c>
      <c r="G11" s="55"/>
      <c r="H11" s="55" t="s">
        <v>131</v>
      </c>
      <c r="I11" s="55" t="s">
        <v>133</v>
      </c>
      <c r="J11" s="55"/>
    </row>
    <row r="12" spans="1:11" s="54" customFormat="1" x14ac:dyDescent="0.25">
      <c r="A12" s="55" t="s">
        <v>91</v>
      </c>
      <c r="B12" s="55" t="s">
        <v>92</v>
      </c>
      <c r="C12" s="55" t="s">
        <v>71</v>
      </c>
      <c r="D12" s="55" t="s">
        <v>72</v>
      </c>
      <c r="E12" s="55" t="s">
        <v>75</v>
      </c>
      <c r="F12" s="55" t="s">
        <v>76</v>
      </c>
      <c r="G12" s="55"/>
      <c r="H12" s="55" t="s">
        <v>131</v>
      </c>
      <c r="I12" s="55" t="s">
        <v>133</v>
      </c>
      <c r="J12" s="55"/>
    </row>
    <row r="13" spans="1:11" ht="63" x14ac:dyDescent="0.25">
      <c r="A13" s="58" t="s">
        <v>93</v>
      </c>
      <c r="B13" s="58" t="s">
        <v>94</v>
      </c>
      <c r="C13" s="55" t="s">
        <v>71</v>
      </c>
      <c r="D13" s="59" t="s">
        <v>95</v>
      </c>
      <c r="E13" s="59"/>
      <c r="F13" s="60" t="s">
        <v>125</v>
      </c>
      <c r="G13" s="58"/>
      <c r="H13" s="55"/>
      <c r="I13" s="55" t="s">
        <v>130</v>
      </c>
      <c r="J13" s="58"/>
      <c r="K13" s="33" t="s">
        <v>96</v>
      </c>
    </row>
    <row r="14" spans="1:11" x14ac:dyDescent="0.25">
      <c r="A14" s="58" t="s">
        <v>97</v>
      </c>
      <c r="B14" s="58" t="s">
        <v>98</v>
      </c>
      <c r="C14" s="55" t="s">
        <v>71</v>
      </c>
      <c r="D14" s="59" t="s">
        <v>72</v>
      </c>
      <c r="E14" s="59"/>
      <c r="F14" s="60" t="s">
        <v>126</v>
      </c>
      <c r="G14" s="58"/>
      <c r="H14" s="55"/>
      <c r="I14" s="55" t="s">
        <v>130</v>
      </c>
      <c r="J14" s="58"/>
    </row>
    <row r="15" spans="1:11" ht="31.5" x14ac:dyDescent="0.25">
      <c r="A15" s="58" t="s">
        <v>99</v>
      </c>
      <c r="B15" s="58" t="s">
        <v>100</v>
      </c>
      <c r="C15" s="55" t="s">
        <v>101</v>
      </c>
      <c r="D15" s="58" t="s">
        <v>95</v>
      </c>
      <c r="E15" s="58" t="s">
        <v>124</v>
      </c>
      <c r="F15" s="58"/>
      <c r="G15" s="58"/>
      <c r="H15" s="55" t="s">
        <v>130</v>
      </c>
      <c r="I15" s="58"/>
      <c r="J15" s="58"/>
      <c r="K15" s="33" t="s">
        <v>102</v>
      </c>
    </row>
    <row r="16" spans="1:11" ht="94.5" x14ac:dyDescent="0.25">
      <c r="A16" s="60" t="s">
        <v>103</v>
      </c>
      <c r="B16" s="60"/>
      <c r="C16" s="56" t="s">
        <v>101</v>
      </c>
      <c r="D16" s="60" t="s">
        <v>104</v>
      </c>
      <c r="E16" s="59" t="s">
        <v>122</v>
      </c>
      <c r="F16" s="59" t="s">
        <v>123</v>
      </c>
      <c r="G16" s="59"/>
      <c r="H16" s="60" t="s">
        <v>132</v>
      </c>
      <c r="I16" s="60" t="s">
        <v>135</v>
      </c>
      <c r="J16" s="59"/>
      <c r="K16" s="61" t="s">
        <v>105</v>
      </c>
    </row>
    <row r="17" spans="1:11" ht="25.5" x14ac:dyDescent="0.25">
      <c r="A17" s="55" t="s">
        <v>106</v>
      </c>
      <c r="B17" s="55"/>
      <c r="C17" s="55" t="s">
        <v>71</v>
      </c>
      <c r="D17" s="55" t="s">
        <v>72</v>
      </c>
      <c r="E17" s="55" t="s">
        <v>107</v>
      </c>
      <c r="F17" s="55" t="s">
        <v>108</v>
      </c>
      <c r="G17" s="55"/>
      <c r="H17" s="62" t="s">
        <v>109</v>
      </c>
      <c r="I17" s="62" t="s">
        <v>110</v>
      </c>
      <c r="J17" s="55"/>
      <c r="K17" s="63" t="s">
        <v>111</v>
      </c>
    </row>
    <row r="20" spans="1:11" x14ac:dyDescent="0.25">
      <c r="A20" s="64" t="s">
        <v>112</v>
      </c>
    </row>
    <row r="21" spans="1:11" x14ac:dyDescent="0.25">
      <c r="A21" s="65" t="s">
        <v>113</v>
      </c>
      <c r="B21" s="66" t="s">
        <v>136</v>
      </c>
      <c r="C21" s="67" t="s">
        <v>22</v>
      </c>
      <c r="D21" s="66"/>
      <c r="E21" s="66"/>
    </row>
    <row r="22" spans="1:11" x14ac:dyDescent="0.25">
      <c r="A22" s="68" t="s">
        <v>114</v>
      </c>
      <c r="B22" s="74" t="s">
        <v>137</v>
      </c>
      <c r="C22" s="70" t="s">
        <v>138</v>
      </c>
      <c r="D22" s="69"/>
      <c r="E22" s="69"/>
    </row>
    <row r="23" spans="1:11" x14ac:dyDescent="0.25">
      <c r="A23" s="68" t="s">
        <v>115</v>
      </c>
      <c r="B23" s="74" t="s">
        <v>139</v>
      </c>
      <c r="C23" s="70" t="s">
        <v>140</v>
      </c>
      <c r="D23" s="69"/>
      <c r="E23" s="69"/>
    </row>
    <row r="24" spans="1:11" ht="31.5" x14ac:dyDescent="0.25">
      <c r="A24" s="68" t="s">
        <v>116</v>
      </c>
      <c r="B24" s="69" t="s">
        <v>141</v>
      </c>
      <c r="C24" s="70" t="s">
        <v>144</v>
      </c>
      <c r="D24" s="69"/>
      <c r="E24" s="69"/>
    </row>
    <row r="25" spans="1:11" x14ac:dyDescent="0.25">
      <c r="A25" s="68" t="s">
        <v>117</v>
      </c>
      <c r="B25" s="69" t="s">
        <v>142</v>
      </c>
      <c r="C25" s="70" t="s">
        <v>143</v>
      </c>
      <c r="D25" s="69"/>
      <c r="E25" s="69"/>
    </row>
    <row r="26" spans="1:11" ht="63" x14ac:dyDescent="0.25">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2015-05-23T05:45:34Z</dcterms:modified>
</cp:coreProperties>
</file>