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A11" i="1"/>
  <c r="F11" i="1"/>
  <c r="G11" i="1"/>
  <c r="A12" i="1"/>
  <c r="F12" i="1"/>
  <c r="G12" i="1"/>
  <c r="A13" i="1"/>
  <c r="F13" i="1"/>
  <c r="G13" i="1"/>
  <c r="A14" i="1"/>
  <c r="F14" i="1"/>
  <c r="G14" i="1"/>
  <c r="A15"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10" i="1"/>
  <c r="F10"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<sst xmlns="http://schemas.openxmlformats.org/spreadsheetml/2006/main" count="242" uniqueCount="160">
  <si>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</si>
  <si>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</si>
  <si>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</si>
  <si>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</si>
  <si>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</si>
  <si>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</si>
  <si>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</si>
  <si>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</si>
  <si>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</si>
  <si>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</si>
  <si>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</si>
  <si>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</si>
  <si>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</si>
  <si>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</si>
  <si>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</si>
  <si>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</si>
  <si>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</si>
  <si>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</si>
  <si>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</si>
  <si>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</si>
  <si>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</si>
  <si>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</si>
  <si>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</si>
  <si>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</si>
  <si>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</si>
  <si>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</si>
  <si>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</si>
  <si>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</si>
  <si>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</si>
  <si>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</si>
  <si>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</si>
  <si>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</si>
  <si>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</si>
  <si>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</si>
  <si>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</si>
  <si>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</si>
  <si>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</si>
  <si>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</si>
  <si>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</si>
  <si>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</si>
  <si>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</si>
  <si>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</si>
  <si>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</si>
  <si>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</si>
  <si>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</si>
  <si>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</si>
  <si>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</si>
  <si>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</si>
  <si>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</si>
  <si>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</si>
  <si>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</si>
  <si>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</si>
  <si>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</si>
  <si>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</si>
  <si>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</si>
  <si>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</si>
  <si>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</si>
  <si>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</si>
  <si>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</si>
  <si>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</si>
  <si>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</si>
  <si>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</si>
  <si>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</si>
  <si>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</si>
  <si>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</si>
  <si>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</si>
  <si>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</si>
  <si>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</si>
  <si>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</si>
  <si>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</si>
  <si>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</si>
  <si>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</si>
  <si>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</si>
  <si>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</si>
  <si>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</si>
  <si>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</si>
  <si>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</si>
  <si>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</si>
  <si>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</si>
  <si>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</si>
  <si>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</si>
  <si>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</si>
  <si>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</si>
  <si>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</si>
  <si>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</si>
  <si>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</si>
  <si>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</si>
  <si>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</si>
  <si>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</si>
  <si>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</si>
  <si>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</si>
  <si>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</si>
  <si>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</si>
  <si>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</si>
  <si>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</si>
  <si>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</si>
  <si>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</si>
  <si>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</si>
  <si>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</si>
  <si>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</si>
  <si>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</si>
  <si>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</si>
  <si>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</si>
  <si>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</si>
  <si>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</si>
  <si>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</si>
  <si>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</si>
  <si>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</si>
  <si>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</si>
  <si>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</si>
  <si>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</si>
  <si>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</si>
  <si>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</si>
  <si>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</si>
  <si>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</si>
  <si>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</si>
  <si>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</si>
  <si>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</si>
  <si>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</si>
  <si>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</si>
  <si>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</si>
  <si>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</si>
  <si>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</si>
  <si>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</si>
  <si>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</si>
  <si>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</si>
  <si>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</si>
  <si>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</si>
  <si>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</si>
  <si>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</si>
  <si>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</si>
  <si>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</si>
  <si>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</si>
  <si>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</si>
  <si>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</si>
  <si>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</si>
  <si>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</si>
  <si>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</si>
  <si>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</si>
  <si>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</si>
  <si>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</si>
  <si>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</si>
  <si>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</si>
  <si>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</si>
  <si>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</si>
  <si>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Miguel Aljure</t>
  </si>
  <si>
    <t>Fundamentos de genética</t>
  </si>
  <si>
    <t>Imagen de una célula animal</t>
  </si>
  <si>
    <t>Ilustración</t>
  </si>
  <si>
    <t>Horizontal</t>
  </si>
  <si>
    <t>Se deben eliminar las flechas y los nombres que aparecen, así como el título de la imagen</t>
  </si>
  <si>
    <t>Fotografía</t>
  </si>
  <si>
    <t>Ilustración de un hombre y un cromosoma</t>
  </si>
  <si>
    <t>Glóbulos rojos en fondo negro</t>
  </si>
  <si>
    <t>Bebé de ojos azules</t>
  </si>
  <si>
    <t>Ver observaciones</t>
  </si>
  <si>
    <t>Ilustrar</t>
  </si>
  <si>
    <t>Tabla con cruces de genes</t>
  </si>
  <si>
    <t>Imagen de bacterias en fondo azul</t>
  </si>
  <si>
    <t>CN_08_01_CO_REC30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</si>
</sst>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rgb="FF333333"/>
      <name val="Arial"/>
      <family val="2"/>
    </font>
    <font>
      <sz val="9"/>
      <color theme="1"/>
      <name val="Arial"/>
      <family val="2"/>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xf numFmtId="0" fontId="9" fillId="0" borderId="5" xfId="0" applyFont="1" applyFill="1" applyBorder="1" applyAlignment="1">
      <alignment vertical="center" wrapText="1"/>
    </xf>
    <xf numFmtId="0" fontId="23" fillId="0" borderId="0" xfId="0" applyFont="1" applyAlignment="1">
      <alignment horizontal="left" vertical="center" indent="3"/>
    </xf>
    <xf numFmtId="0" fontId="14" fillId="0" borderId="5" xfId="0" applyFont="1" applyBorder="1" applyAlignment="1">
      <alignment wrapText="1"/>
    </xf>
    <xf numFmtId="0" fontId="4" fillId="0" borderId="0" xfId="51" applyAlignment="1">
      <alignment horizontal="left" vertical="center" indent="3"/>
    </xf>
    <xf numFmtId="0" fontId="14" fillId="0" borderId="5" xfId="0" applyFont="1" applyBorder="1" applyAlignment="1">
      <alignment horizontal="left" wrapText="1"/>
    </xf>
    <xf numFmtId="0" fontId="24" fillId="0" borderId="5" xfId="0" applyFont="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111125</xdr:colOff>
      <xdr:row>13</xdr:row>
      <xdr:rowOff>111125</xdr:rowOff>
    </xdr:from>
    <xdr:to>
      <xdr:col>10</xdr:col>
      <xdr:colOff>920750</xdr:colOff>
      <xdr:row>13</xdr:row>
      <xdr:rowOff>587375</xdr:rowOff>
    </xdr:to>
    <xdr:pic>
      <xdr:nvPicPr>
        <xdr:cNvPr id="2" name="1 Imagen" descr="C:\Users\DIANY\Desktop\Tabla.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70313" y="2809875"/>
          <a:ext cx="809625" cy="4762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129717812/stock-photo-baby-with-blue-eyes.html" TargetMode="External"/><Relationship Id="rId1" Type="http://schemas.openxmlformats.org/officeDocument/2006/relationships/hyperlink" Target="http://www.shutterstock.com/pic-243877651/stock-photo-red-blood-cells-of-sickle-cell-anaemia-disease-and-normal-cells.html?src=pRWOFz1d0V_cqiSfKbroOg-1-22"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129</v>
      </c>
      <c r="C2" s="93" t="s">
        <v>22</v>
      </c>
      <c r="D2" s="94"/>
      <c r="F2" s="86" t="s">
        <v>0</v>
      </c>
      <c r="G2" s="87"/>
      <c r="H2" s="55"/>
      <c r="I2" s="55"/>
      <c r="J2" s="16"/>
    </row>
    <row r="3" spans="1:16" ht="15.75" x14ac:dyDescent="0.25">
      <c r="A3" s="1"/>
      <c r="B3" s="4" t="s">
        <v>8</v>
      </c>
      <c r="C3" s="95">
        <v>8</v>
      </c>
      <c r="D3" s="96"/>
      <c r="F3" s="88">
        <v>42131</v>
      </c>
      <c r="G3" s="89"/>
      <c r="H3" s="55"/>
      <c r="I3" s="55"/>
      <c r="J3" s="16"/>
    </row>
    <row r="4" spans="1:16" ht="16.5" x14ac:dyDescent="0.3">
      <c r="A4" s="1"/>
      <c r="B4" s="4" t="s">
        <v>54</v>
      </c>
      <c r="C4" s="95" t="s">
        <v>146</v>
      </c>
      <c r="D4" s="96"/>
      <c r="E4" s="5"/>
      <c r="F4" s="54" t="s">
        <v>55</v>
      </c>
      <c r="G4" s="53" t="s">
        <v>56</v>
      </c>
      <c r="H4" s="55"/>
      <c r="I4" s="55"/>
      <c r="J4" s="16"/>
      <c r="K4" s="16"/>
    </row>
    <row r="5" spans="1:16" ht="16.5" thickBot="1" x14ac:dyDescent="0.3">
      <c r="A5" s="1"/>
      <c r="B5" s="6" t="s">
        <v>1</v>
      </c>
      <c r="C5" s="97" t="s">
        <v>145</v>
      </c>
      <c r="D5" s="98"/>
      <c r="E5" s="5"/>
      <c r="F5" s="52" t="str">
        <f>IF(G4="Recurso","Motor del recurso","")</f>
        <v>Motor del recurso</v>
      </c>
      <c r="G5" s="52" t="s">
        <v>69</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40</v>
      </c>
      <c r="C7" s="8" t="s">
        <v>159</v>
      </c>
      <c r="D7" s="38" t="s">
        <v>39</v>
      </c>
      <c r="F7" s="1"/>
      <c r="G7" s="1"/>
      <c r="H7" s="1"/>
      <c r="I7" s="1"/>
      <c r="J7" s="16"/>
      <c r="K7" s="16"/>
    </row>
    <row r="8" spans="1:16" s="9" customFormat="1" ht="16.5" thickBot="1" x14ac:dyDescent="0.3">
      <c r="A8" s="10"/>
      <c r="B8" s="10"/>
      <c r="C8" s="10"/>
      <c r="D8" s="11"/>
      <c r="E8" s="11"/>
      <c r="F8" s="90" t="s">
        <v>62</v>
      </c>
      <c r="G8" s="91"/>
      <c r="H8" s="91"/>
      <c r="I8" s="92"/>
      <c r="J8" s="18"/>
      <c r="K8" s="12"/>
      <c r="L8" s="2"/>
      <c r="M8" s="2"/>
      <c r="N8" s="2"/>
      <c r="O8" s="2"/>
      <c r="P8" s="2"/>
    </row>
    <row r="9" spans="1:16" ht="26.25" thickBot="1" x14ac:dyDescent="0.3">
      <c r="A9" s="35" t="s">
        <v>2</v>
      </c>
      <c r="B9" s="25" t="s">
        <v>9</v>
      </c>
      <c r="C9" s="24" t="s">
        <v>3</v>
      </c>
      <c r="D9" s="24" t="s">
        <v>4</v>
      </c>
      <c r="E9" s="24" t="s">
        <v>5</v>
      </c>
      <c r="F9" s="75" t="s">
        <v>61</v>
      </c>
      <c r="G9" s="75" t="s">
        <v>59</v>
      </c>
      <c r="H9" s="75" t="s">
        <v>60</v>
      </c>
      <c r="I9" s="75" t="s">
        <v>121</v>
      </c>
      <c r="J9" s="25" t="s">
        <v>6</v>
      </c>
      <c r="K9" s="26" t="s">
        <v>7</v>
      </c>
    </row>
    <row r="10" spans="1:16" s="12" customFormat="1" x14ac:dyDescent="0.25">
      <c r="A10" s="13" t="str">
        <f>IF(OR(B10&lt;&gt;"",J10&lt;&gt;""),"IMG01","")</f>
        <v>IMG01</v>
      </c>
      <c r="B10" s="79">
        <v>141162034</v>
      </c>
      <c r="C10" s="27" t="str">
        <f>IF(OR(B10&lt;&gt;"",J10&lt;&gt;""),IF($G$4="Recurso",CONCATENATE($G$4," ",$G$5),$G$4),"")</f>
        <v>Recurso M3A</v>
      </c>
      <c r="D10" s="14" t="s">
        <v>148</v>
      </c>
      <c r="E10" s="14" t="s">
        <v>149</v>
      </c>
      <c r="F10" s="14" t="str">
        <f>IF(OR(B10&lt;&gt;"",J10&lt;&gt;""),CONCATENATE($C$7,"_",$A10,IF($G$4="Cuaderno de Estudio","_small",CONCATENATE(IF(I10="","","n"),IF(LEFT($G$5,1)="F",".jpg",".png")))),"")</f>
        <v>CN_08_01_CO_REC30_IMG01.png</v>
      </c>
      <c r="G10" s="14" t="str">
        <f>IF(F10&lt;&gt;"",IF($G$4="Recurso",IF(LEFT($G$5,1)="M",VLOOKUP($G$5,'Definición técnica de imagenes'!$A$3:$G$17,5,FALSE),IF($G$5="F1",'Definición técnica de imagenes'!$E$15,'Definición técnica de imagenes'!$F$13)),'Definición técnica de imagenes'!$E$16),"")</f>
        <v>110 x 110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80" t="s">
        <v>147</v>
      </c>
      <c r="K10" s="81" t="s">
        <v>150</v>
      </c>
    </row>
    <row r="11" spans="1:16" s="12" customFormat="1" ht="13.9" customHeight="1" x14ac:dyDescent="0.25">
      <c r="A11" s="13" t="str">
        <f>IF(OR(B11&lt;&gt;"",J11&lt;&gt;""),CONCATENATE(LEFT(A10,3),IF(MID(A10,4,2)+1&lt;10,CONCATENATE("0",MID(A10,4,2)+1))),"")</f>
        <v>IMG02</v>
      </c>
      <c r="B11" s="79">
        <v>87534925</v>
      </c>
      <c r="C11" s="27" t="str">
        <f t="shared" ref="C11:C22" si="0">IF(OR(B11&lt;&gt;"",J11&lt;&gt;""),IF($G$4="Recurso",CONCATENATE($G$4," ",$G$5),$G$4),"")</f>
        <v>Recurso M3A</v>
      </c>
      <c r="D11" s="14" t="s">
        <v>151</v>
      </c>
      <c r="E11" s="14" t="s">
        <v>149</v>
      </c>
      <c r="F11" s="14" t="str">
        <f t="shared" ref="F11:F74" si="1">IF(OR(B11&lt;&gt;"",J11&lt;&gt;""),CONCATENATE($C$7,"_",$A11,IF($G$4="Cuaderno de Estudio","_small",CONCATENATE(IF(I11="","","n"),IF(LEFT($G$5,1)="F",".jpg",".png")))),"")</f>
        <v>CN_08_01_CO_REC30_IMG02.png</v>
      </c>
      <c r="G11" s="14" t="str">
        <f>IF(F11&lt;&gt;"",IF($G$4="Recurso",IF(LEFT($G$5,1)="M",VLOOKUP($G$5,'Definición técnica de imagenes'!$A$3:$G$17,5,FALSE),IF($G$5="F1",'Definición técnica de imagenes'!$E$15,'Definición técnica de imagenes'!$F$13)),'Definición técnica de imagenes'!$E$16),"")</f>
        <v>110 x 110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82" t="s">
        <v>152</v>
      </c>
      <c r="K11" s="15"/>
    </row>
    <row r="12" spans="1:16" s="12" customFormat="1" ht="15.75" x14ac:dyDescent="0.25">
      <c r="A12" s="13" t="str">
        <f t="shared" ref="A12:A30" si="3">IF(OR(B12&lt;&gt;"",J12&lt;&gt;""),CONCATENATE(LEFT(A11,3),IF(MID(A11,4,2)+1&lt;10,CONCATENATE("0",MID(A11,4,2)+1))),"")</f>
        <v>IMG03</v>
      </c>
      <c r="B12" s="83">
        <v>243877651</v>
      </c>
      <c r="C12" s="27" t="str">
        <f t="shared" si="0"/>
        <v>Recurso M3A</v>
      </c>
      <c r="D12" s="14" t="s">
        <v>151</v>
      </c>
      <c r="E12" s="14" t="s">
        <v>149</v>
      </c>
      <c r="F12" s="14" t="str">
        <f t="shared" si="1"/>
        <v>CN_08_01_CO_REC30_IMG03.png</v>
      </c>
      <c r="G12" s="14" t="str">
        <f>IF(F12&lt;&gt;"",IF($G$4="Recurso",IF(LEFT($G$5,1)="M",VLOOKUP($G$5,'Definición técnica de imagenes'!$A$3:$G$17,5,FALSE),IF($G$5="F1",'Definición técnica de imagenes'!$E$15,'Definición técnica de imagenes'!$F$13)),'Definición técnica de imagenes'!$E$16),"")</f>
        <v>110 x 110 px</v>
      </c>
      <c r="H12" s="14" t="str">
        <f t="shared" si="2"/>
        <v/>
      </c>
      <c r="I12" s="14" t="str">
        <f>IF(OR(B12&lt;&gt;"",J12&lt;&gt;""),IF($G$4="Recurso",IF(LEFT($G$5,1)="M",IF(VLOOKUP($G$5,'Definición técnica de imagenes'!$A$3:$G$17,6,FALSE)=0,"",VLOOKUP($G$5,'Definición técnica de imagenes'!$A$3:$G$17,6,FALSE)),IF($G$5="F1","","")),'Definición técnica de imagenes'!$F$16),"")</f>
        <v/>
      </c>
      <c r="J12" s="82" t="s">
        <v>153</v>
      </c>
      <c r="K12" s="19"/>
    </row>
    <row r="13" spans="1:16" s="12" customFormat="1" ht="15.75" x14ac:dyDescent="0.25">
      <c r="A13" s="13" t="str">
        <f t="shared" si="3"/>
        <v>IMG04</v>
      </c>
      <c r="B13" s="83">
        <v>129717812</v>
      </c>
      <c r="C13" s="27" t="str">
        <f t="shared" si="0"/>
        <v>Recurso M3A</v>
      </c>
      <c r="D13" s="14" t="s">
        <v>151</v>
      </c>
      <c r="E13" s="14" t="s">
        <v>149</v>
      </c>
      <c r="F13" s="14" t="str">
        <f t="shared" si="1"/>
        <v>CN_08_01_CO_REC30_IMG04.png</v>
      </c>
      <c r="G13" s="14" t="str">
        <f>IF(F13&lt;&gt;"",IF($G$4="Recurso",IF(LEFT($G$5,1)="M",VLOOKUP($G$5,'Definición técnica de imagenes'!$A$3:$G$17,5,FALSE),IF($G$5="F1",'Definición técnica de imagenes'!$E$15,'Definición técnica de imagenes'!$F$13)),'Definición técnica de imagenes'!$E$16),"")</f>
        <v>110 x 110 px</v>
      </c>
      <c r="H13" s="14" t="str">
        <f t="shared" si="2"/>
        <v/>
      </c>
      <c r="I13" s="14" t="str">
        <f>IF(OR(B13&lt;&gt;"",J13&lt;&gt;""),IF($G$4="Recurso",IF(LEFT($G$5,1)="M",IF(VLOOKUP($G$5,'Definición técnica de imagenes'!$A$3:$G$17,6,FALSE)=0,"",VLOOKUP($G$5,'Definición técnica de imagenes'!$A$3:$G$17,6,FALSE)),IF($G$5="F1","","")),'Definición técnica de imagenes'!$F$16),"")</f>
        <v/>
      </c>
      <c r="J13" s="82" t="s">
        <v>154</v>
      </c>
      <c r="K13" s="19"/>
    </row>
    <row r="14" spans="1:16" s="12" customFormat="1" ht="67.5" customHeight="1" x14ac:dyDescent="0.25">
      <c r="A14" s="13" t="str">
        <f t="shared" si="3"/>
        <v>IMG05</v>
      </c>
      <c r="B14" s="84" t="s">
        <v>155</v>
      </c>
      <c r="C14" s="27" t="str">
        <f t="shared" si="0"/>
        <v>Recurso M3A</v>
      </c>
      <c r="D14" s="14" t="s">
        <v>148</v>
      </c>
      <c r="E14" s="14" t="s">
        <v>149</v>
      </c>
      <c r="F14" s="14" t="str">
        <f t="shared" si="1"/>
        <v>CN_08_01_CO_REC30_IMG05.png</v>
      </c>
      <c r="G14" s="14" t="str">
        <f>IF(F14&lt;&gt;"",IF($G$4="Recurso",IF(LEFT($G$5,1)="M",VLOOKUP($G$5,'Definición técnica de imagenes'!$A$3:$G$17,5,FALSE),IF($G$5="F1",'Definición técnica de imagenes'!$E$15,'Definición técnica de imagenes'!$F$13)),'Definición técnica de imagenes'!$E$16),"")</f>
        <v>110 x 110 px</v>
      </c>
      <c r="H14" s="14" t="str">
        <f t="shared" si="2"/>
        <v/>
      </c>
      <c r="I14" s="14" t="str">
        <f>IF(OR(B14&lt;&gt;"",J14&lt;&gt;""),IF($G$4="Recurso",IF(LEFT($G$5,1)="M",IF(VLOOKUP($G$5,'Definición técnica de imagenes'!$A$3:$G$17,6,FALSE)=0,"",VLOOKUP($G$5,'Definición técnica de imagenes'!$A$3:$G$17,6,FALSE)),IF($G$5="F1","","")),'Definición técnica de imagenes'!$F$16),"")</f>
        <v/>
      </c>
      <c r="J14" s="82" t="s">
        <v>157</v>
      </c>
      <c r="K14" s="82" t="s">
        <v>156</v>
      </c>
    </row>
    <row r="15" spans="1:16" s="12" customFormat="1" x14ac:dyDescent="0.25">
      <c r="A15" s="13" t="str">
        <f t="shared" si="3"/>
        <v>IMG06</v>
      </c>
      <c r="B15" s="79">
        <v>60284035</v>
      </c>
      <c r="C15" s="27" t="str">
        <f t="shared" si="0"/>
        <v>Recurso M3A</v>
      </c>
      <c r="D15" s="14" t="s">
        <v>151</v>
      </c>
      <c r="E15" s="14" t="s">
        <v>149</v>
      </c>
      <c r="F15" s="14" t="str">
        <f t="shared" si="1"/>
        <v>CN_08_01_CO_REC30_IMG06.png</v>
      </c>
      <c r="G15" s="14" t="str">
        <f>IF(F15&lt;&gt;"",IF($G$4="Recurso",IF(LEFT($G$5,1)="M",VLOOKUP($G$5,'Definición técnica de imagenes'!$A$3:$G$17,5,FALSE),IF($G$5="F1",'Definición técnica de imagenes'!$E$15,'Definición técnica de imagenes'!$F$13)),'Definición técnica de imagenes'!$E$16),"")</f>
        <v>110 x 110 px</v>
      </c>
      <c r="H15" s="14" t="str">
        <f t="shared" si="2"/>
        <v/>
      </c>
      <c r="I15" s="14" t="str">
        <f>IF(OR(B15&lt;&gt;"",J15&lt;&gt;""),IF($G$4="Recurso",IF(LEFT($G$5,1)="M",IF(VLOOKUP($G$5,'Definición técnica de imagenes'!$A$3:$G$17,6,FALSE)=0,"",VLOOKUP($G$5,'Definición técnica de imagenes'!$A$3:$G$17,6,FALSE)),IF($G$5="F1","","")),'Definición técnica de imagenes'!$F$16),"")</f>
        <v/>
      </c>
      <c r="J15" s="85" t="s">
        <v>158</v>
      </c>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3"/>
      <c r="K16" s="36"/>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3"/>
      <c r="K19" s="36"/>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2" r:id="rId1" display="http://www.shutterstock.com/pic-243877651/stock-photo-red-blood-cells-of-sickle-cell-anaemia-disease-and-normal-cells.html?src=pRWOFz1d0V_cqiSfKbroOg-1-22"/>
    <hyperlink ref="B13" r:id="rId2" display="http://www.shutterstock.com/pic-129717812/stock-photo-baby-with-blue-eyes.html"/>
  </hyperlinks>
  <pageMargins left="0.75" right="0.75" top="1" bottom="1" header="0.5" footer="0.5"/>
  <pageSetup orientation="portrait" horizontalDpi="4294967292" verticalDpi="4294967292" r:id="rId3"/>
  <drawing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101" t="s">
        <v>38</v>
      </c>
      <c r="B1" s="102"/>
      <c r="C1" s="102"/>
      <c r="D1" s="102"/>
      <c r="E1" s="102"/>
      <c r="F1" s="103"/>
    </row>
    <row r="2" spans="1:11" x14ac:dyDescent="0.25">
      <c r="A2" s="45" t="s">
        <v>42</v>
      </c>
      <c r="B2" s="46"/>
      <c r="C2" s="104" t="s">
        <v>13</v>
      </c>
      <c r="D2" s="105"/>
      <c r="E2" s="106"/>
      <c r="F2" s="47"/>
    </row>
    <row r="3" spans="1:11" ht="63" x14ac:dyDescent="0.25">
      <c r="A3" s="48" t="s">
        <v>43</v>
      </c>
      <c r="B3" s="46"/>
      <c r="C3" s="110" t="s">
        <v>14</v>
      </c>
      <c r="D3" s="111"/>
      <c r="E3" s="112"/>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13" t="str">
        <f>CONCATENATE(H21,"_",I21,"_",J21,"_CO")</f>
        <v>LE_07_04_CO</v>
      </c>
      <c r="E5" s="114"/>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99" t="str">
        <f>CONCATENATE("SolicitudGrafica_",D5,".xls")</f>
        <v>SolicitudGrafica_LE_07_04_CO.xls</v>
      </c>
      <c r="E7" s="99"/>
      <c r="F7" s="100"/>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101" t="s">
        <v>41</v>
      </c>
      <c r="B13" s="102"/>
      <c r="C13" s="102"/>
      <c r="D13" s="102"/>
      <c r="E13" s="102"/>
      <c r="F13" s="103"/>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104" t="s">
        <v>49</v>
      </c>
      <c r="D15" s="105"/>
      <c r="E15" s="105"/>
      <c r="F15" s="106"/>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7" t="str">
        <f>CONCATENATE(H21,"_",I21,"_",J21,"_",K45)</f>
        <v>LE_07_04_REC10</v>
      </c>
      <c r="E17" s="108"/>
      <c r="F17" s="109"/>
      <c r="J17" s="37">
        <v>14</v>
      </c>
      <c r="K17" s="37">
        <v>14</v>
      </c>
    </row>
    <row r="18" spans="1:11" ht="79.5" thickBot="1" x14ac:dyDescent="0.3">
      <c r="A18" s="48" t="s">
        <v>48</v>
      </c>
      <c r="B18" s="46"/>
      <c r="C18" s="77" t="s">
        <v>128</v>
      </c>
      <c r="D18" s="99" t="str">
        <f>CONCATENATE("SolicitudGrafica_",D17,".xls")</f>
        <v>SolicitudGrafica_LE_07_04_REC10.xls</v>
      </c>
      <c r="E18" s="99"/>
      <c r="F18" s="100"/>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15" t="s">
        <v>56</v>
      </c>
      <c r="B1" s="115" t="s">
        <v>63</v>
      </c>
      <c r="C1" s="115" t="s">
        <v>64</v>
      </c>
      <c r="D1" s="115" t="s">
        <v>5</v>
      </c>
      <c r="E1" s="115" t="s">
        <v>65</v>
      </c>
      <c r="F1" s="115" t="s">
        <v>66</v>
      </c>
      <c r="G1" s="115" t="s">
        <v>67</v>
      </c>
      <c r="H1" s="116" t="s">
        <v>68</v>
      </c>
      <c r="I1" s="116"/>
      <c r="J1" s="116"/>
    </row>
    <row r="2" spans="1:11" x14ac:dyDescent="0.25">
      <c r="A2" s="115"/>
      <c r="B2" s="115"/>
      <c r="C2" s="115"/>
      <c r="D2" s="115"/>
      <c r="E2" s="115"/>
      <c r="F2" s="115"/>
      <c r="G2" s="115"/>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DIANY</cp:lastModifiedBy>
  <dcterms:created xsi:type="dcterms:W3CDTF">2014-07-01T23:43:25Z</dcterms:created>
  <dcterms:modified xsi:type="dcterms:W3CDTF">2015-05-08T03:53:13Z</dcterms:modified>
</cp:coreProperties>
</file>