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6_08_CO Los ecosistemas de Colombia y su conservación\Recursos\CN_06_08_CO_REC160\"/>
    </mc:Choice>
  </mc:AlternateContent>
  <bookViews>
    <workbookView xWindow="0" yWindow="0" windowWidth="1224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2" i="1" l="1"/>
  <c r="F5"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I11" i="1"/>
  <c r="I12" i="1"/>
  <c r="I13" i="1"/>
  <c r="I14"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 i="1"/>
  <c r="H11" i="1"/>
  <c r="H12" i="1"/>
  <c r="H13" i="1"/>
  <c r="H14"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 i="1"/>
  <c r="H21" i="2"/>
  <c r="I21" i="2"/>
  <c r="J21" i="2"/>
  <c r="K45" i="2"/>
  <c r="D17" i="2"/>
  <c r="D18" i="2"/>
  <c r="D5" i="2"/>
  <c r="D7" i="2"/>
  <c r="F11" i="1"/>
  <c r="G11" i="1"/>
  <c r="F12" i="1"/>
  <c r="G12" i="1"/>
  <c r="F13" i="1"/>
  <c r="G13" i="1"/>
  <c r="F14" i="1"/>
  <c r="G14"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 i="1"/>
  <c r="C11" i="1"/>
  <c r="C13" i="1"/>
  <c r="C14" i="1"/>
  <c r="C19" i="1"/>
  <c r="C20" i="1"/>
  <c r="C10" i="1"/>
  <c r="G10" i="1"/>
</calcChain>
</file>

<file path=xl/sharedStrings.xml><?xml version="1.0" encoding="utf-8"?>
<sst xmlns="http://schemas.openxmlformats.org/spreadsheetml/2006/main" count="238" uniqueCount="156">
  <si>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</si>
  <si>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</si>
  <si>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</si>
  <si>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</si>
  <si>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</si>
  <si>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</si>
  <si>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</si>
  <si>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</si>
  <si>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</si>
  <si>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</si>
  <si>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</si>
  <si>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</si>
  <si>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</si>
  <si>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</si>
  <si>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</si>
  <si>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</si>
  <si>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</si>
  <si>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</si>
  <si>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</si>
  <si>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</si>
  <si>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</si>
  <si>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</si>
  <si>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</si>
  <si>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</si>
  <si>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</si>
  <si>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</si>
  <si>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</si>
  <si>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</si>
  <si>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</si>
  <si>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</si>
  <si>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</si>
  <si>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</si>
  <si>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</si>
  <si>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</si>
  <si>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</si>
  <si>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</si>
  <si>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</si>
  <si>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</si>
  <si>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</si>
  <si>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</si>
  <si>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</si>
  <si>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</si>
  <si>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</si>
  <si>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</si>
  <si>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</si>
  <si>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</si>
  <si>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</si>
  <si>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</si>
  <si>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</si>
  <si>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</si>
  <si>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</si>
  <si>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</si>
  <si>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</si>
  <si>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</si>
  <si>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</si>
  <si>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</si>
  <si>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</si>
  <si>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</si>
  <si>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</si>
  <si>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</si>
  <si>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</si>
  <si>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</si>
  <si>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</si>
  <si>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</si>
  <si>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</si>
  <si>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</si>
  <si>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</si>
  <si>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</si>
  <si>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</si>
  <si>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</si>
  <si>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</si>
  <si>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</si>
  <si>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</si>
  <si>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</si>
  <si>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</si>
  <si>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</si>
  <si>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</si>
  <si>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</si>
  <si>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</si>
  <si>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</si>
  <si>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</si>
  <si>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</si>
  <si>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</si>
  <si>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</si>
  <si>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</si>
  <si>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</si>
  <si>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</si>
  <si>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</si>
  <si>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</si>
  <si>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</si>
  <si>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</si>
  <si>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</si>
  <si>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</si>
  <si>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</si>
  <si>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</si>
  <si>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</si>
  <si>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</si>
  <si>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</si>
  <si>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</si>
  <si>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</si>
  <si>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</si>
  <si>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</si>
  <si>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</si>
  <si>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</si>
  <si>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</si>
  <si>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</si>
  <si>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</si>
  <si>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</si>
  <si>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</si>
  <si>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</si>
  <si>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</si>
  <si>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</si>
  <si>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</si>
  <si>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</si>
  <si>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</si>
  <si>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</si>
  <si>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</si>
  <si>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</si>
  <si>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</si>
  <si>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</si>
  <si>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</si>
  <si>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</si>
  <si>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</si>
  <si>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</si>
  <si>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</si>
  <si>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</si>
  <si>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</si>
  <si>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</si>
  <si>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</si>
  <si>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</si>
  <si>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</si>
  <si>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</si>
  <si>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</si>
  <si>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</si>
  <si>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</si>
  <si>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</si>
  <si>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</si>
  <si>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</si>
  <si>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</si>
  <si>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</si>
  <si>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</si>
  <si>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</si>
  <si>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</si>
  <si>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</si>
  <si>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</si>
  <si>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Ecosistemas, componentes y funcionamiento</t>
  </si>
  <si>
    <t>Germán Cuervo V.</t>
  </si>
  <si>
    <t>Fotografía</t>
  </si>
  <si>
    <t>IMG02</t>
  </si>
  <si>
    <t>IMG03</t>
  </si>
  <si>
    <t>IMG04</t>
  </si>
  <si>
    <t>IMG05</t>
  </si>
  <si>
    <t>Imagen propia</t>
  </si>
  <si>
    <t>Ver imagen archivo word adjunto al mail de peticón de este recurso</t>
  </si>
  <si>
    <t>Horizontal</t>
  </si>
  <si>
    <t>CN_06_07_CO_REC160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</si>
</sst>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style="thin">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 fillId="0" borderId="5" xfId="0" applyNumberFormat="1" applyFont="1" applyFill="1" applyBorder="1" applyAlignment="1">
      <alignment horizontal="center"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6">
    <dxf>
      <fill>
        <patternFill>
          <bgColor rgb="FFCCFFCC"/>
        </patternFill>
      </fill>
    </dxf>
    <dxf>
      <border>
        <left style="thin">
          <color auto="1"/>
        </left>
        <right style="thin">
          <color auto="1"/>
        </right>
        <top style="thin">
          <color auto="1"/>
        </top>
        <bottom style="thin">
          <color auto="1"/>
        </bottom>
        <vertical/>
        <horizontal/>
      </border>
    </dxf>
    <dxf>
      <font>
        <color theme="0"/>
      </font>
    </dxf>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6"/>
  <sheetViews>
    <sheetView showGridLines="0" tabSelected="1" zoomScale="70" zoomScaleNormal="70" zoomScalePageLayoutView="140" workbookViewId="0">
      <selection activeCell="A10" sqref="A10"/>
    </sheetView>
  </sheetViews>
  <sheetFormatPr baseColWidth="10" defaultColWidth="10.875" defaultRowHeight="13.5" x14ac:dyDescent="0.25"/>
  <cols>
    <col min="1" max="1" width="20.625" style="2" customWidth="1"/>
    <col min="2" max="2" width="21" style="2" customWidth="1"/>
    <col min="3" max="3" width="23"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1" t="s">
        <v>22</v>
      </c>
      <c r="D2" s="82"/>
      <c r="F2" s="74" t="s">
        <v>0</v>
      </c>
      <c r="G2" s="75"/>
      <c r="H2" s="49"/>
      <c r="I2" s="49"/>
      <c r="J2" s="16"/>
    </row>
    <row r="3" spans="1:16" ht="15.75" x14ac:dyDescent="0.25">
      <c r="A3" s="1"/>
      <c r="B3" s="4" t="s">
        <v>8</v>
      </c>
      <c r="C3" s="83">
        <v>6</v>
      </c>
      <c r="D3" s="84"/>
      <c r="F3" s="76">
        <v>42078</v>
      </c>
      <c r="G3" s="77"/>
      <c r="H3" s="49"/>
      <c r="I3" s="49"/>
      <c r="J3" s="16"/>
    </row>
    <row r="4" spans="1:16" ht="16.5" x14ac:dyDescent="0.3">
      <c r="A4" s="1"/>
      <c r="B4" s="4" t="s">
        <v>54</v>
      </c>
      <c r="C4" s="85" t="s">
        <v>145</v>
      </c>
      <c r="D4" s="86"/>
      <c r="E4" s="5"/>
      <c r="F4" s="48" t="s">
        <v>55</v>
      </c>
      <c r="G4" s="47" t="s">
        <v>56</v>
      </c>
      <c r="H4" s="49"/>
      <c r="I4" s="49"/>
      <c r="J4" s="16"/>
      <c r="K4" s="16"/>
    </row>
    <row r="5" spans="1:16" ht="16.5" thickBot="1" x14ac:dyDescent="0.3">
      <c r="A5" s="1"/>
      <c r="B5" s="6" t="s">
        <v>1</v>
      </c>
      <c r="C5" s="87" t="s">
        <v>146</v>
      </c>
      <c r="D5" s="88"/>
      <c r="E5" s="5"/>
      <c r="F5" s="46" t="str">
        <f>IF(G4="Recurso","Motor del recurso","")</f>
        <v>Motor del recurso</v>
      </c>
      <c r="G5" s="46" t="s">
        <v>80</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155</v>
      </c>
      <c r="D7" s="32" t="s">
        <v>39</v>
      </c>
      <c r="F7" s="1"/>
      <c r="G7" s="1"/>
      <c r="H7" s="1"/>
      <c r="I7" s="1"/>
      <c r="J7" s="16"/>
      <c r="K7" s="16"/>
    </row>
    <row r="8" spans="1:16" s="9" customFormat="1" ht="16.5" thickBot="1" x14ac:dyDescent="0.3">
      <c r="A8" s="10"/>
      <c r="B8" s="10"/>
      <c r="C8" s="10"/>
      <c r="D8" s="11"/>
      <c r="E8" s="11"/>
      <c r="F8" s="78" t="s">
        <v>62</v>
      </c>
      <c r="G8" s="79"/>
      <c r="H8" s="79"/>
      <c r="I8" s="80"/>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26.25" customHeight="1" x14ac:dyDescent="0.25">
      <c r="A10" s="73" t="s">
        <v>142</v>
      </c>
      <c r="B10" s="27">
        <v>221814292</v>
      </c>
      <c r="C10" s="27" t="str">
        <f>IF(OR(B10&lt;&gt;"",J10&lt;&gt;""),IF($G$4="Recurso",CONCATENATE($G$4," ",$G$5),$G$4),"")</f>
        <v>Recurso M8A</v>
      </c>
      <c r="D10" s="14" t="s">
        <v>147</v>
      </c>
      <c r="E10" s="14" t="s">
        <v>154</v>
      </c>
      <c r="F10" s="14" t="str">
        <f>IF(OR(B10&lt;&gt;"",J10&lt;&gt;""),CONCATENATE($C$7,"_",$A10,IF($G$4="Cuaderno de Estudio","_small",CONCATENATE(IF(I10="","","n"),IF(LEFT($G$5,1)="F",".jpg",".png")))),"")</f>
        <v>CN_06_07_CO_REC160_IMG01n.png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CN_06_07_CO_REC160_IMG01a.png</v>
      </c>
      <c r="I10" s="14" t="str">
        <f>IF(OR(B10&lt;&gt;"",J10&lt;&gt;""),IF($G$4="Recurso",IF(LEFT($G$5,1)="M",IF(VLOOKUP($G$5,'Definición técnica de imagenes'!$A$3:$G$17,6,FALSE)=0,"",VLOOKUP($G$5,'Definición técnica de imagenes'!$A$3:$G$17,6,FALSE)),IF($G$5="F1","","")),'Definición técnica de imagenes'!$F$16),"")</f>
        <v>500 x 500 px</v>
      </c>
      <c r="J10" s="14"/>
      <c r="K10" s="19"/>
    </row>
    <row r="11" spans="1:16" s="12" customFormat="1" ht="26.25" customHeight="1" x14ac:dyDescent="0.25">
      <c r="A11" s="73" t="s">
        <v>148</v>
      </c>
      <c r="B11" s="27">
        <v>99469721</v>
      </c>
      <c r="C11" s="27" t="str">
        <f t="shared" ref="C11:C72" si="0">IF(OR(B11&lt;&gt;"",J11&lt;&gt;""),IF($G$4="Recurso",CONCATENATE($G$4," ",$G$5),$G$4),"")</f>
        <v>Recurso M8A</v>
      </c>
      <c r="D11" s="14" t="s">
        <v>147</v>
      </c>
      <c r="E11" s="14" t="s">
        <v>154</v>
      </c>
      <c r="F11" s="14" t="str">
        <f t="shared" ref="F11:F72" si="1">IF(OR(B11&lt;&gt;"",J11&lt;&gt;""),CONCATENATE($C$7,"_",$A11,IF($G$4="Cuaderno de Estudio","_small",CONCATENATE(IF(I11="","","n"),IF(LEFT($G$5,1)="F",".jpg",".png")))),"")</f>
        <v>CN_06_07_CO_REC160_IMG02n.png</v>
      </c>
      <c r="G11" s="14" t="str">
        <f>IF(F11&lt;&gt;"",IF($G$4="Recurso",IF(LEFT($G$5,1)="M",VLOOKUP($G$5,'Definición técnica de imagenes'!$A$3:$G$17,5,FALSE),IF($G$5="F1",'Definición técnica de imagenes'!$E$15,'Definición técnica de imagenes'!$F$13)),'Definición técnica de imagenes'!$E$16),"")</f>
        <v>286 x 286 px</v>
      </c>
      <c r="H11" s="14" t="str">
        <f t="shared" ref="H11:H72" si="2">IF(AND(I11&lt;&gt;"",I11&lt;&gt;0),IF(OR(B11&lt;&gt;"",J11&lt;&gt;""),CONCATENATE($C$7,"_",$A11,IF($G$4="Cuaderno de Estudio","_zoom",CONCATENATE("a",IF(LEFT($G$5,1)="F",".jpg",".png")))),""),"")</f>
        <v>CN_06_07_CO_REC160_IMG02a.png</v>
      </c>
      <c r="I11" s="14" t="str">
        <f>IF(OR(B11&lt;&gt;"",J11&lt;&gt;""),IF($G$4="Recurso",IF(LEFT($G$5,1)="M",IF(VLOOKUP($G$5,'Definición técnica de imagenes'!$A$3:$G$17,6,FALSE)=0,"",VLOOKUP($G$5,'Definición técnica de imagenes'!$A$3:$G$17,6,FALSE)),IF($G$5="F1","","")),'Definición técnica de imagenes'!$F$16),"")</f>
        <v>500 x 500 px</v>
      </c>
      <c r="J11" s="19"/>
      <c r="K11" s="15"/>
    </row>
    <row r="12" spans="1:16" s="12" customFormat="1" ht="26.25" customHeight="1" x14ac:dyDescent="0.25">
      <c r="A12" s="73" t="s">
        <v>149</v>
      </c>
      <c r="B12" s="27" t="s">
        <v>152</v>
      </c>
      <c r="C12" s="27" t="str">
        <f t="shared" si="0"/>
        <v>Recurso M8A</v>
      </c>
      <c r="D12" s="14" t="s">
        <v>147</v>
      </c>
      <c r="E12" s="14" t="s">
        <v>154</v>
      </c>
      <c r="F12" s="14" t="str">
        <f t="shared" si="1"/>
        <v>CN_06_07_CO_REC160_IMG03n.png</v>
      </c>
      <c r="G12" s="14" t="str">
        <f>IF(F12&lt;&gt;"",IF($G$4="Recurso",IF(LEFT($G$5,1)="M",VLOOKUP($G$5,'Definición técnica de imagenes'!$A$3:$G$17,5,FALSE),IF($G$5="F1",'Definición técnica de imagenes'!$E$15,'Definición técnica de imagenes'!$F$13)),'Definición técnica de imagenes'!$E$16),"")</f>
        <v>286 x 286 px</v>
      </c>
      <c r="H12" s="14" t="str">
        <f t="shared" si="2"/>
        <v>CN_06_07_CO_REC160_IMG03a.png</v>
      </c>
      <c r="I12" s="14" t="str">
        <f>IF(OR(B12&lt;&gt;"",J12&lt;&gt;""),IF($G$4="Recurso",IF(LEFT($G$5,1)="M",IF(VLOOKUP($G$5,'Definición técnica de imagenes'!$A$3:$G$17,6,FALSE)=0,"",VLOOKUP($G$5,'Definición técnica de imagenes'!$A$3:$G$17,6,FALSE)),IF($G$5="F1","","")),'Definición técnica de imagenes'!$F$16),"")</f>
        <v>500 x 500 px</v>
      </c>
      <c r="J12" s="19"/>
      <c r="K12" s="19" t="s">
        <v>153</v>
      </c>
    </row>
    <row r="13" spans="1:16" s="12" customFormat="1" ht="26.25" customHeight="1" x14ac:dyDescent="0.25">
      <c r="A13" s="73" t="s">
        <v>150</v>
      </c>
      <c r="B13" s="27">
        <v>209471524</v>
      </c>
      <c r="C13" s="27" t="str">
        <f t="shared" si="0"/>
        <v>Recurso M8A</v>
      </c>
      <c r="D13" s="14" t="s">
        <v>147</v>
      </c>
      <c r="E13" s="14" t="s">
        <v>154</v>
      </c>
      <c r="F13" s="14" t="str">
        <f t="shared" si="1"/>
        <v>CN_06_07_CO_REC160_IMG04n.png</v>
      </c>
      <c r="G13" s="14" t="str">
        <f>IF(F13&lt;&gt;"",IF($G$4="Recurso",IF(LEFT($G$5,1)="M",VLOOKUP($G$5,'Definición técnica de imagenes'!$A$3:$G$17,5,FALSE),IF($G$5="F1",'Definición técnica de imagenes'!$E$15,'Definición técnica de imagenes'!$F$13)),'Definición técnica de imagenes'!$E$16),"")</f>
        <v>286 x 286 px</v>
      </c>
      <c r="H13" s="14" t="str">
        <f t="shared" si="2"/>
        <v>CN_06_07_CO_REC160_IMG04a.png</v>
      </c>
      <c r="I13" s="14" t="str">
        <f>IF(OR(B13&lt;&gt;"",J13&lt;&gt;""),IF($G$4="Recurso",IF(LEFT($G$5,1)="M",IF(VLOOKUP($G$5,'Definición técnica de imagenes'!$A$3:$G$17,6,FALSE)=0,"",VLOOKUP($G$5,'Definición técnica de imagenes'!$A$3:$G$17,6,FALSE)),IF($G$5="F1","","")),'Definición técnica de imagenes'!$F$16),"")</f>
        <v>500 x 500 px</v>
      </c>
      <c r="J13" s="19"/>
      <c r="K13" s="19"/>
    </row>
    <row r="14" spans="1:16" s="12" customFormat="1" ht="26.25" customHeight="1" x14ac:dyDescent="0.25">
      <c r="A14" s="73" t="s">
        <v>151</v>
      </c>
      <c r="B14" s="27">
        <v>182591300</v>
      </c>
      <c r="C14" s="27" t="str">
        <f t="shared" si="0"/>
        <v>Recurso M8A</v>
      </c>
      <c r="D14" s="14" t="s">
        <v>147</v>
      </c>
      <c r="E14" s="14" t="s">
        <v>154</v>
      </c>
      <c r="F14" s="14" t="str">
        <f t="shared" si="1"/>
        <v>CN_06_07_CO_REC160_IMG05n.png</v>
      </c>
      <c r="G14" s="14" t="str">
        <f>IF(F14&lt;&gt;"",IF($G$4="Recurso",IF(LEFT($G$5,1)="M",VLOOKUP($G$5,'Definición técnica de imagenes'!$A$3:$G$17,5,FALSE),IF($G$5="F1",'Definición técnica de imagenes'!$E$15,'Definición técnica de imagenes'!$F$13)),'Definición técnica de imagenes'!$E$16),"")</f>
        <v>286 x 286 px</v>
      </c>
      <c r="H14" s="14" t="str">
        <f t="shared" si="2"/>
        <v>CN_06_07_CO_REC160_IMG05a.png</v>
      </c>
      <c r="I14" s="14" t="str">
        <f>IF(OR(B14&lt;&gt;"",J14&lt;&gt;""),IF($G$4="Recurso",IF(LEFT($G$5,1)="M",IF(VLOOKUP($G$5,'Definición técnica de imagenes'!$A$3:$G$17,6,FALSE)=0,"",VLOOKUP($G$5,'Definición técnica de imagenes'!$A$3:$G$17,6,FALSE)),IF($G$5="F1","","")),'Definición técnica de imagenes'!$F$16),"")</f>
        <v>500 x 500 px</v>
      </c>
      <c r="J14" s="19"/>
      <c r="K14" s="19"/>
    </row>
    <row r="15" spans="1:16" s="12" customFormat="1" ht="15.75" customHeight="1" x14ac:dyDescent="0.25">
      <c r="A15" s="73"/>
      <c r="B15" s="27"/>
      <c r="C15" s="27"/>
      <c r="D15" s="14"/>
      <c r="E15" s="14"/>
      <c r="F15" s="14"/>
      <c r="G15" s="14"/>
      <c r="H15" s="14"/>
      <c r="I15" s="14"/>
      <c r="J15" s="21"/>
      <c r="K15" s="21"/>
    </row>
    <row r="16" spans="1:16" s="12" customFormat="1" ht="15.75" customHeight="1" x14ac:dyDescent="0.3">
      <c r="A16" s="73"/>
      <c r="B16" s="27"/>
      <c r="C16" s="27"/>
      <c r="D16" s="14"/>
      <c r="E16" s="14"/>
      <c r="F16" s="14"/>
      <c r="G16" s="14"/>
      <c r="H16" s="14"/>
      <c r="I16" s="14"/>
      <c r="J16" s="28"/>
      <c r="K16" s="30"/>
    </row>
    <row r="17" spans="1:11" s="12" customFormat="1" ht="15.75" customHeight="1" x14ac:dyDescent="0.25">
      <c r="A17" s="73"/>
      <c r="B17" s="27"/>
      <c r="C17" s="27"/>
      <c r="D17" s="14"/>
      <c r="E17" s="14"/>
      <c r="F17" s="14"/>
      <c r="G17" s="14"/>
      <c r="H17" s="14"/>
      <c r="I17" s="14"/>
      <c r="J17" s="21"/>
      <c r="K17" s="21"/>
    </row>
    <row r="18" spans="1:11" s="12" customFormat="1" ht="15.75" customHeight="1" x14ac:dyDescent="0.25">
      <c r="A18" s="73"/>
      <c r="B18" s="27"/>
      <c r="C18" s="27"/>
      <c r="D18" s="14"/>
      <c r="E18" s="14"/>
      <c r="F18" s="14"/>
      <c r="G18" s="14"/>
      <c r="H18" s="14"/>
      <c r="I18" s="14"/>
      <c r="J18" s="21"/>
      <c r="K18" s="21"/>
    </row>
    <row r="19" spans="1:11" s="12" customFormat="1" x14ac:dyDescent="0.25">
      <c r="A19" s="13" t="str">
        <f>IF(OR(B19&lt;&gt;"",J19&lt;&gt;""),CONCATENATE(LEFT(#REF!,3),IF(MID(#REF!,4,2)+1&lt;10,CONCATENATE("0",MID(#REF!,4,2)+1),MID(#REF!,4,2)+1)),"")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1"/>
      <c r="K19" s="21"/>
    </row>
    <row r="20" spans="1:11" s="12" customFormat="1" x14ac:dyDescent="0.25">
      <c r="A20" s="13" t="str">
        <f t="shared" ref="A20:A81" si="3">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4"/>
      <c r="K20" s="20"/>
    </row>
    <row r="21" spans="1:11" s="12" customFormat="1" ht="14.25" customHeight="1" x14ac:dyDescent="0.25">
      <c r="A21" s="13" t="str">
        <f t="shared" si="3"/>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19"/>
      <c r="K21" s="19"/>
    </row>
    <row r="22" spans="1:11" s="12" customFormat="1" x14ac:dyDescent="0.25">
      <c r="A22" s="13" t="str">
        <f t="shared" si="3"/>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t="str">
        <f t="shared" si="3"/>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4"/>
      <c r="K23" s="19"/>
    </row>
    <row r="24" spans="1:11" s="12" customFormat="1" x14ac:dyDescent="0.25">
      <c r="A24" s="13" t="str">
        <f t="shared" si="3"/>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9"/>
    </row>
    <row r="25" spans="1:11" s="12" customFormat="1" x14ac:dyDescent="0.25">
      <c r="A25" s="13" t="str">
        <f t="shared" si="3"/>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9"/>
      <c r="K25" s="19"/>
    </row>
    <row r="26" spans="1:11" s="12" customFormat="1" x14ac:dyDescent="0.25">
      <c r="A26" s="13" t="str">
        <f t="shared" si="3"/>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9"/>
      <c r="K26" s="19"/>
    </row>
    <row r="27" spans="1:11" s="12" customFormat="1" x14ac:dyDescent="0.25">
      <c r="A27" s="13" t="str">
        <f t="shared" si="3"/>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3"/>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3"/>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3"/>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t="str">
        <f t="shared" si="3"/>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t="str">
        <f t="shared" si="3"/>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22"/>
      <c r="K35" s="15"/>
    </row>
    <row r="36" spans="1:11" s="12" customFormat="1" x14ac:dyDescent="0.25">
      <c r="A36" s="13" t="str">
        <f t="shared" si="3"/>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23"/>
      <c r="K36" s="15"/>
    </row>
    <row r="37" spans="1:11" s="12" customFormat="1" x14ac:dyDescent="0.25">
      <c r="A37" s="13" t="str">
        <f t="shared" si="3"/>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t="str">
        <f t="shared" si="3"/>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t="str">
        <f t="shared" si="3"/>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3"/>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7" t="str">
        <f t="shared" ref="C73:C106" si="4">IF(OR(B73&lt;&gt;"",J73&lt;&gt;""),IF($G$4="Recurso",CONCATENATE($G$4," ",$G$5),$G$4),"")</f>
        <v/>
      </c>
      <c r="D73" s="14"/>
      <c r="E73" s="14"/>
      <c r="F73" s="14" t="str">
        <f t="shared" ref="F73:F106" si="5">IF(OR(B73&lt;&gt;"",J73&lt;&gt;""),CONCATENATE($C$7,"_",$A73,IF($G$4="Cuaderno de Estudio","_small",CONCATENATE(IF(I73="","","n"),IF(LEFT($G$5,1)="F",".jpg",".png")))),"")</f>
        <v/>
      </c>
      <c r="G73" s="14" t="str">
        <f>IF(F73&lt;&gt;"",IF($G$4="Recurso",IF(LEFT($G$5,1)="M",VLOOKUP($G$5,'Definición técnica de imagenes'!$A$3:$G$17,5,FALSE),IF($G$5="F1",'Definición técnica de imagenes'!$E$15,'Definición técnica de imagenes'!$F$13)),'Definición técnica de imagenes'!$E$16),"")</f>
        <v/>
      </c>
      <c r="H73" s="14" t="str">
        <f t="shared" ref="H73:H106" si="6">IF(AND(I73&lt;&gt;"",I73&lt;&gt;0),IF(OR(B73&lt;&gt;"",J73&lt;&gt;""),CONCATENATE($C$7,"_",$A73,IF($G$4="Cuaderno de Estudio","_zoom",CONCATENATE("a",IF(LEFT($G$5,1)="F",".jpg",".png")))),""),"")</f>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7" t="str">
        <f t="shared" si="4"/>
        <v/>
      </c>
      <c r="D74" s="14"/>
      <c r="E74" s="14"/>
      <c r="F74" s="14" t="str">
        <f t="shared" si="5"/>
        <v/>
      </c>
      <c r="G74" s="14" t="str">
        <f>IF(F74&lt;&gt;"",IF($G$4="Recurso",IF(LEFT($G$5,1)="M",VLOOKUP($G$5,'Definición técnica de imagenes'!$A$3:$G$17,5,FALSE),IF($G$5="F1",'Definición técnica de imagenes'!$E$15,'Definición técnica de imagenes'!$F$13)),'Definición técnica de imagenes'!$E$16),"")</f>
        <v/>
      </c>
      <c r="H74" s="14" t="str">
        <f t="shared" si="6"/>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7" t="str">
        <f t="shared" si="4"/>
        <v/>
      </c>
      <c r="D75" s="14"/>
      <c r="E75" s="14"/>
      <c r="F75" s="14" t="str">
        <f t="shared" si="5"/>
        <v/>
      </c>
      <c r="G75" s="14" t="str">
        <f>IF(F75&lt;&gt;"",IF($G$4="Recurso",IF(LEFT($G$5,1)="M",VLOOKUP($G$5,'Definición técnica de imagenes'!$A$3:$G$17,5,FALSE),IF($G$5="F1",'Definición técnica de imagenes'!$E$15,'Definición técnica de imagenes'!$F$13)),'Definición técnica de imagenes'!$E$16),"")</f>
        <v/>
      </c>
      <c r="H75" s="14" t="str">
        <f t="shared" si="6"/>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7"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7"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7"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7"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7"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7"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ref="A82:A106" si="7">IF(OR(B82&lt;&gt;"",J82&lt;&gt;""),CONCATENATE(LEFT(A81,3),IF(MID(A81,4,2)+1&lt;10,CONCATENATE("0",MID(A81,4,2)+1),MID(A81,4,2)+1)),"")</f>
        <v/>
      </c>
      <c r="B82" s="13"/>
      <c r="C82" s="27"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7"/>
        <v/>
      </c>
      <c r="B83" s="13"/>
      <c r="C83" s="27"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si="7"/>
        <v/>
      </c>
      <c r="B84" s="13"/>
      <c r="C84" s="27"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7"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7"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7"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7"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7"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7"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7"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7"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7"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7"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7"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7"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7"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7"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7"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7"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7"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7"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7"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7"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7"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7"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sheetData>
  <mergeCells count="7">
    <mergeCell ref="F2:G2"/>
    <mergeCell ref="F3:G3"/>
    <mergeCell ref="F8:I8"/>
    <mergeCell ref="C2:D2"/>
    <mergeCell ref="C3:D3"/>
    <mergeCell ref="C4:D4"/>
    <mergeCell ref="C5:D5"/>
  </mergeCells>
  <conditionalFormatting sqref="F5:G5">
    <cfRule type="expression" dxfId="5" priority="5">
      <formula>$G$4&lt;&gt;"Recurso"</formula>
    </cfRule>
    <cfRule type="expression" dxfId="4" priority="7">
      <formula>$G$4="Recurso"</formula>
    </cfRule>
  </conditionalFormatting>
  <conditionalFormatting sqref="F5">
    <cfRule type="expression" dxfId="3" priority="6">
      <formula>$G$4="Recurso"</formula>
    </cfRule>
  </conditionalFormatting>
  <conditionalFormatting sqref="F5:G5">
    <cfRule type="expression" dxfId="2" priority="2">
      <formula>$G$4&lt;&gt;"Recurso"</formula>
    </cfRule>
    <cfRule type="expression" dxfId="1" priority="3">
      <formula>$G$4="Recurso"</formula>
    </cfRule>
  </conditionalFormatting>
  <conditionalFormatting sqref="F5">
    <cfRule type="expression" dxfId="0" priority="1">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6">
      <formula1>"Vertical,Horizontal"</formula1>
    </dataValidation>
    <dataValidation type="list" allowBlank="1" showInputMessage="1" showErrorMessage="1" sqref="D10:D106">
      <formula1>"Ilustración,Fotografía"</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1" t="s">
        <v>38</v>
      </c>
      <c r="B1" s="92"/>
      <c r="C1" s="92"/>
      <c r="D1" s="92"/>
      <c r="E1" s="92"/>
      <c r="F1" s="93"/>
    </row>
    <row r="2" spans="1:11" x14ac:dyDescent="0.25">
      <c r="A2" s="39" t="s">
        <v>42</v>
      </c>
      <c r="B2" s="40"/>
      <c r="C2" s="94" t="s">
        <v>13</v>
      </c>
      <c r="D2" s="95"/>
      <c r="E2" s="96"/>
      <c r="F2" s="41"/>
    </row>
    <row r="3" spans="1:11" ht="63" x14ac:dyDescent="0.25">
      <c r="A3" s="42" t="s">
        <v>43</v>
      </c>
      <c r="B3" s="40"/>
      <c r="C3" s="100" t="s">
        <v>14</v>
      </c>
      <c r="D3" s="101"/>
      <c r="E3" s="102"/>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3" t="str">
        <f>CONCATENATE(H21,"_",I21,"_",J21,"_CO")</f>
        <v>LE_07_04_CO</v>
      </c>
      <c r="E5" s="104"/>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9" t="str">
        <f>CONCATENATE("SolicitudGrafica_",D5,".xls")</f>
        <v>SolicitudGrafica_LE_07_04_CO.xls</v>
      </c>
      <c r="E7" s="89"/>
      <c r="F7" s="90"/>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1" t="s">
        <v>41</v>
      </c>
      <c r="B13" s="92"/>
      <c r="C13" s="92"/>
      <c r="D13" s="92"/>
      <c r="E13" s="92"/>
      <c r="F13" s="93"/>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4" t="s">
        <v>49</v>
      </c>
      <c r="D15" s="95"/>
      <c r="E15" s="95"/>
      <c r="F15" s="96"/>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7" t="str">
        <f>CONCATENATE(H21,"_",I21,"_",J21,"_",K45)</f>
        <v>LE_07_04_REC10</v>
      </c>
      <c r="E17" s="98"/>
      <c r="F17" s="99"/>
      <c r="J17" s="31">
        <v>14</v>
      </c>
      <c r="K17" s="31">
        <v>14</v>
      </c>
    </row>
    <row r="18" spans="1:11" ht="79.5" thickBot="1" x14ac:dyDescent="0.3">
      <c r="A18" s="42" t="s">
        <v>48</v>
      </c>
      <c r="B18" s="40"/>
      <c r="C18" s="71" t="s">
        <v>128</v>
      </c>
      <c r="D18" s="89" t="str">
        <f>CONCATENATE("SolicitudGrafica_",D17,".xls")</f>
        <v>SolicitudGrafica_LE_07_04_REC10.xls</v>
      </c>
      <c r="E18" s="89"/>
      <c r="F18" s="90"/>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5" t="s">
        <v>56</v>
      </c>
      <c r="B1" s="105" t="s">
        <v>63</v>
      </c>
      <c r="C1" s="105" t="s">
        <v>64</v>
      </c>
      <c r="D1" s="105" t="s">
        <v>5</v>
      </c>
      <c r="E1" s="105" t="s">
        <v>65</v>
      </c>
      <c r="F1" s="105" t="s">
        <v>66</v>
      </c>
      <c r="G1" s="105" t="s">
        <v>67</v>
      </c>
      <c r="H1" s="106" t="s">
        <v>68</v>
      </c>
      <c r="I1" s="106"/>
      <c r="J1" s="106"/>
    </row>
    <row r="2" spans="1:11" x14ac:dyDescent="0.25">
      <c r="A2" s="105"/>
      <c r="B2" s="105"/>
      <c r="C2" s="105"/>
      <c r="D2" s="105"/>
      <c r="E2" s="105"/>
      <c r="F2" s="105"/>
      <c r="G2" s="105"/>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2015-07-21T15:58:29Z</dcterms:modified>
</cp:coreProperties>
</file>