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120" windowHeight="138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H15" i="1"/>
  <c r="H14" i="1"/>
  <c r="H13" i="1"/>
  <c r="H12" i="1"/>
  <c r="H11" i="1"/>
  <c r="K45" i="2"/>
  <c r="J21" i="2"/>
  <c r="I21" i="2"/>
  <c r="H21" i="2"/>
  <c r="D5" i="2"/>
  <c r="D7"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F11" i="1"/>
  <c r="G11" i="1"/>
  <c r="H10" i="1"/>
  <c r="A13" i="1"/>
  <c r="F13" i="1"/>
  <c r="G13" i="1"/>
  <c r="F10" i="1"/>
  <c r="G10" i="1"/>
  <c r="A14" i="1"/>
  <c r="F14" i="1"/>
  <c r="G14" i="1"/>
  <c r="A15" i="1"/>
  <c r="F15" i="1"/>
  <c r="G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<sst xmlns="http://schemas.openxmlformats.org/spreadsheetml/2006/main" count="387" uniqueCount="199">
  <si>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</si>
  <si>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</si>
  <si>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</si>
  <si>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</si>
  <si>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</si>
  <si>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</si>
  <si>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</si>
  <si>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</si>
  <si>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</si>
  <si>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</si>
  <si>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</si>
  <si>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</si>
  <si>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</si>
  <si>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</si>
  <si>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</si>
  <si>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</si>
  <si>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</si>
  <si>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</si>
  <si>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</si>
  <si>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</si>
  <si>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</si>
  <si>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</si>
  <si>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</si>
  <si>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</si>
  <si>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</si>
  <si>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</si>
  <si>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</si>
  <si>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</si>
  <si>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</si>
  <si>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</si>
  <si>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</si>
  <si>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</si>
  <si>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</si>
  <si>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</si>
  <si>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</si>
  <si>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</si>
  <si>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</si>
  <si>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</si>
  <si>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</si>
  <si>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</si>
  <si>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</si>
  <si>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</si>
  <si>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</si>
  <si>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</si>
  <si>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</si>
  <si>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</si>
  <si>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</si>
  <si>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</si>
  <si>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</si>
  <si>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</si>
  <si>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</si>
  <si>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</si>
  <si>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</si>
  <si>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</si>
  <si>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</si>
  <si>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</si>
  <si>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</si>
  <si>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</si>
  <si>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</si>
  <si>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</si>
  <si>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</si>
  <si>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</si>
  <si>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</si>
  <si>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</si>
  <si>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</si>
  <si>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</si>
  <si>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</si>
  <si>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</si>
  <si>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</si>
  <si>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</si>
  <si>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</si>
  <si>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</si>
  <si>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</si>
  <si>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</si>
  <si>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</si>
  <si>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</si>
  <si>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</si>
  <si>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</si>
  <si>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</si>
  <si>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</si>
  <si>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</si>
  <si>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</si>
  <si>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</si>
  <si>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</si>
  <si>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</si>
  <si>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</si>
  <si>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</si>
  <si>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</si>
  <si>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</si>
  <si>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</si>
  <si>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</si>
  <si>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</si>
  <si>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</si>
  <si>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</si>
  <si>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</si>
  <si>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</si>
  <si>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</si>
  <si>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</si>
  <si>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</si>
  <si>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</si>
  <si>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</si>
  <si>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</si>
  <si>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</si>
  <si>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</si>
  <si>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</si>
  <si>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</si>
  <si>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</si>
  <si>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</si>
  <si>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</si>
  <si>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</si>
  <si>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</si>
  <si>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</si>
  <si>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</si>
  <si>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</si>
  <si>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</si>
  <si>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</si>
  <si>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</si>
  <si>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</si>
  <si>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</si>
  <si>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</si>
  <si>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</si>
  <si>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</si>
  <si>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</si>
  <si>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</si>
  <si>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</si>
  <si>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</si>
  <si>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</si>
  <si>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</si>
  <si>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</si>
  <si>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</si>
  <si>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</si>
  <si>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</si>
  <si>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</si>
  <si>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</si>
  <si>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</si>
  <si>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</si>
  <si>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</si>
  <si>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</si>
  <si>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</si>
  <si>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</si>
  <si>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</si>
  <si>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</si>
  <si>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</si>
  <si>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</si>
  <si>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</si>
  <si>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</si>
  <si>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</si>
  <si>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</si>
  <si>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</si>
  <si>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</si>
  <si>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</si>
  <si>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</si>
  <si>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</si>
  <si>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</si>
  <si>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</si>
  <si>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</si>
  <si>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</si>
  <si>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</si>
  <si>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</si>
  <si>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</si>
  <si>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</si>
  <si>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</si>
  <si>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</si>
  <si>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</si>
  <si>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</si>
  <si>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</si>
  <si>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</si>
  <si>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</si>
  <si>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</si>
  <si>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</si>
  <si>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</si>
  <si>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</si>
  <si>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</si>
  <si>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</si>
  <si>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</si>
  <si>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</si>
  <si>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</si>
  <si>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</si>
  <si>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</si>
  <si>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</si>
  <si>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</si>
  <si>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</si>
  <si>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</si>
  <si>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</si>
  <si>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</si>
  <si>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</si>
  <si>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</si>
  <si>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sistema locomotor en el ser humano</t>
  </si>
  <si>
    <t>Diego Molina</t>
  </si>
  <si>
    <t>Ilustración</t>
  </si>
  <si>
    <t>Esqueleto</t>
  </si>
  <si>
    <t>Resaltar manos y pies</t>
  </si>
  <si>
    <t>Fotografía</t>
  </si>
  <si>
    <t>Resaltar piernas y brazos</t>
  </si>
  <si>
    <t>Resaltar columna vertebral</t>
  </si>
  <si>
    <t>Estructura del hueso</t>
  </si>
  <si>
    <t>Agregar demarcación de epífisis y diáfisis como se muestra en la imagen.  Cambiar al español:   Spongy bone:  Hueso esponjoso  /  Nerve:  Nervio   /  Blood vessels:  Vasos sanguíneos   /   Compact bone:  Hueso compacto   /  Periosteum:  Periostio  /  Yellow marrow:  Médula ósea    /  Trabeculae:  Trabécula.                                                                 Eliminar:   Red marrow y endosteum</t>
  </si>
  <si>
    <t>CN_07_02_REC50</t>
  </si>
  <si>
    <t>Resaltar hombros, cadera, costillas y cráneo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</si>
</sst>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71436</xdr:colOff>
      <xdr:row>10</xdr:row>
      <xdr:rowOff>70074</xdr:rowOff>
    </xdr:from>
    <xdr:to>
      <xdr:col>10</xdr:col>
      <xdr:colOff>1682750</xdr:colOff>
      <xdr:row>10</xdr:row>
      <xdr:rowOff>2310568</xdr:rowOff>
    </xdr:to>
    <xdr:pic>
      <xdr:nvPicPr>
        <xdr:cNvPr id="2" name="Imagen 1"/>
        <xdr:cNvPicPr>
          <a:picLocks noChangeAspect="1"/>
        </xdr:cNvPicPr>
      </xdr:nvPicPr>
      <xdr:blipFill>
        <a:blip xmlns:r="http://schemas.openxmlformats.org/officeDocument/2006/relationships" r:embed="rId1"/>
        <a:stretch>
          <a:fillRect/>
        </a:stretch>
      </xdr:blipFill>
      <xdr:spPr>
        <a:xfrm>
          <a:off x="16446499" y="2364012"/>
          <a:ext cx="1611314" cy="2240494"/>
        </a:xfrm>
        <a:prstGeom prst="rect">
          <a:avLst/>
        </a:prstGeom>
      </xdr:spPr>
    </xdr:pic>
    <xdr:clientData/>
  </xdr:twoCellAnchor>
  <xdr:twoCellAnchor editAs="oneCell">
    <xdr:from>
      <xdr:col>10</xdr:col>
      <xdr:colOff>98567</xdr:colOff>
      <xdr:row>11</xdr:row>
      <xdr:rowOff>55562</xdr:rowOff>
    </xdr:from>
    <xdr:to>
      <xdr:col>10</xdr:col>
      <xdr:colOff>1658937</xdr:colOff>
      <xdr:row>11</xdr:row>
      <xdr:rowOff>2225220</xdr:rowOff>
    </xdr:to>
    <xdr:pic>
      <xdr:nvPicPr>
        <xdr:cNvPr id="3" name="Imagen 2"/>
        <xdr:cNvPicPr>
          <a:picLocks noChangeAspect="1"/>
        </xdr:cNvPicPr>
      </xdr:nvPicPr>
      <xdr:blipFill>
        <a:blip xmlns:r="http://schemas.openxmlformats.org/officeDocument/2006/relationships" r:embed="rId2"/>
        <a:stretch>
          <a:fillRect/>
        </a:stretch>
      </xdr:blipFill>
      <xdr:spPr>
        <a:xfrm>
          <a:off x="16473630" y="5024437"/>
          <a:ext cx="1560370" cy="2169658"/>
        </a:xfrm>
        <a:prstGeom prst="rect">
          <a:avLst/>
        </a:prstGeom>
      </xdr:spPr>
    </xdr:pic>
    <xdr:clientData/>
  </xdr:twoCellAnchor>
  <xdr:twoCellAnchor editAs="oneCell">
    <xdr:from>
      <xdr:col>10</xdr:col>
      <xdr:colOff>232797</xdr:colOff>
      <xdr:row>13</xdr:row>
      <xdr:rowOff>103187</xdr:rowOff>
    </xdr:from>
    <xdr:to>
      <xdr:col>10</xdr:col>
      <xdr:colOff>1659916</xdr:colOff>
      <xdr:row>13</xdr:row>
      <xdr:rowOff>2087562</xdr:rowOff>
    </xdr:to>
    <xdr:pic>
      <xdr:nvPicPr>
        <xdr:cNvPr id="5" name="Imagen 4"/>
        <xdr:cNvPicPr>
          <a:picLocks noChangeAspect="1"/>
        </xdr:cNvPicPr>
      </xdr:nvPicPr>
      <xdr:blipFill>
        <a:blip xmlns:r="http://schemas.openxmlformats.org/officeDocument/2006/relationships" r:embed="rId3"/>
        <a:stretch>
          <a:fillRect/>
        </a:stretch>
      </xdr:blipFill>
      <xdr:spPr>
        <a:xfrm>
          <a:off x="16607860" y="9644062"/>
          <a:ext cx="1427119" cy="1984375"/>
        </a:xfrm>
        <a:prstGeom prst="rect">
          <a:avLst/>
        </a:prstGeom>
      </xdr:spPr>
    </xdr:pic>
    <xdr:clientData/>
  </xdr:twoCellAnchor>
  <xdr:twoCellAnchor editAs="oneCell">
    <xdr:from>
      <xdr:col>10</xdr:col>
      <xdr:colOff>158749</xdr:colOff>
      <xdr:row>14</xdr:row>
      <xdr:rowOff>1</xdr:rowOff>
    </xdr:from>
    <xdr:to>
      <xdr:col>10</xdr:col>
      <xdr:colOff>3254768</xdr:colOff>
      <xdr:row>14</xdr:row>
      <xdr:rowOff>2333625</xdr:rowOff>
    </xdr:to>
    <xdr:pic>
      <xdr:nvPicPr>
        <xdr:cNvPr id="6" name="Imagen 5"/>
        <xdr:cNvPicPr>
          <a:picLocks noChangeAspect="1"/>
        </xdr:cNvPicPr>
      </xdr:nvPicPr>
      <xdr:blipFill>
        <a:blip xmlns:r="http://schemas.openxmlformats.org/officeDocument/2006/relationships" r:embed="rId4"/>
        <a:stretch>
          <a:fillRect/>
        </a:stretch>
      </xdr:blipFill>
      <xdr:spPr>
        <a:xfrm>
          <a:off x="16533812" y="11930064"/>
          <a:ext cx="3096019" cy="2333624"/>
        </a:xfrm>
        <a:prstGeom prst="rect">
          <a:avLst/>
        </a:prstGeom>
      </xdr:spPr>
    </xdr:pic>
    <xdr:clientData/>
  </xdr:twoCellAnchor>
  <xdr:twoCellAnchor editAs="oneCell">
    <xdr:from>
      <xdr:col>10</xdr:col>
      <xdr:colOff>0</xdr:colOff>
      <xdr:row>12</xdr:row>
      <xdr:rowOff>0</xdr:rowOff>
    </xdr:from>
    <xdr:to>
      <xdr:col>10</xdr:col>
      <xdr:colOff>1428750</xdr:colOff>
      <xdr:row>12</xdr:row>
      <xdr:rowOff>1986643</xdr:rowOff>
    </xdr:to>
    <xdr:pic>
      <xdr:nvPicPr>
        <xdr:cNvPr id="7" name="Imagen 6"/>
        <xdr:cNvPicPr>
          <a:picLocks noChangeAspect="1"/>
        </xdr:cNvPicPr>
      </xdr:nvPicPr>
      <xdr:blipFill>
        <a:blip xmlns:r="http://schemas.openxmlformats.org/officeDocument/2006/relationships" r:embed="rId5"/>
        <a:stretch>
          <a:fillRect/>
        </a:stretch>
      </xdr:blipFill>
      <xdr:spPr>
        <a:xfrm>
          <a:off x="16363950" y="7400925"/>
          <a:ext cx="1428750" cy="19866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A15" workbookViewId="0">
      <selection activeCell="B15" sqref="B15"/>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48.83203125" style="15" customWidth="1"/>
    <col min="12" max="12" width="20.33203125" style="2" hidden="1" customWidth="1"/>
    <col min="13" max="13" width="14.5" style="2" hidden="1" customWidth="1"/>
    <col min="14" max="15" width="10.83203125" style="2" hidden="1" customWidth="1"/>
    <col min="16" max="16384" width="10.83203125" style="2"/>
  </cols>
  <sheetData>
    <row r="1" spans="1:16" ht="16.5" thickBot="1">
      <c r="A1" s="1"/>
      <c r="B1" s="1"/>
      <c r="C1" s="1"/>
      <c r="D1" s="1"/>
      <c r="F1" s="1"/>
      <c r="G1" s="1"/>
      <c r="H1" s="38"/>
      <c r="I1" s="38"/>
      <c r="J1" s="14"/>
      <c r="K1" s="14"/>
      <c r="L1" s="2" t="s">
        <v>5</v>
      </c>
      <c r="M1" s="2" t="str">
        <f>CONCATENATE('Definición técnica de imagenes'!$B$1," ",$G$5)</f>
        <v>Ubicación de la imagen en el recurso F8</v>
      </c>
    </row>
    <row r="2" spans="1:16" ht="15.7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7</v>
      </c>
      <c r="D3" s="88"/>
      <c r="F3" s="80">
        <v>42477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9" t="s">
        <v>188</v>
      </c>
      <c r="D5" s="90"/>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296166698</v>
      </c>
      <c r="C10" s="20" t="str">
        <f t="shared" ref="C10:C41" si="0">IF(OR(B10&lt;&gt;"",J10&lt;&gt;""),IF($G$4="Recurso",CONCATENATE($G$4," ",$G$5),$G$4),"")</f>
        <v>Recurso F8</v>
      </c>
      <c r="D10" s="63" t="s">
        <v>192</v>
      </c>
      <c r="E10" s="63" t="s">
        <v>155</v>
      </c>
      <c r="F10" s="13" t="str">
        <f t="shared" ref="F10" ca="1" si="1">IF(OR(B10&lt;&gt;"",J10&lt;&gt;""),CONCATENATE($C$7,"_",$A10,IF($G$4="Cuaderno de Estudio","_small",CONCATENATE(IF(I10="","","n"),IF(LEFT($G$5,1)="F",".jpg",".png")))),"")</f>
        <v>CN_07_02_REC50_IMG01.jpg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210.75" customHeight="1">
      <c r="A11" s="12" t="str">
        <f t="shared" ref="A11:A18" si="3">IF(OR(B11&lt;&gt;"",J11&lt;&gt;""),CONCATENATE(LEFT(A10,3),IF(MID(A10,4,2)+1&lt;10,CONCATENATE("0",MID(A10,4,2)+1))),"")</f>
        <v>IMG02</v>
      </c>
      <c r="B11" s="62">
        <v>296166698</v>
      </c>
      <c r="C11" s="20" t="str">
        <f t="shared" si="0"/>
        <v>Recurso F8</v>
      </c>
      <c r="D11" s="63" t="s">
        <v>189</v>
      </c>
      <c r="E11" s="63" t="s">
        <v>155</v>
      </c>
      <c r="F11" s="13" t="str">
        <f t="shared" ref="F11:F74" ca="1" si="4">IF(OR(B11&lt;&gt;"",J11&lt;&gt;""),CONCATENATE($C$7,"_",$A11,IF($G$4="Cuaderno de Estudio","_small",CONCATENATE(IF(I11="","","n"),IF(LEFT($G$5,1)="F",".jpg",".png")))),"")</f>
        <v>CN_07_02_REC50_IMG02.jpg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190</v>
      </c>
      <c r="K11" s="65" t="s">
        <v>191</v>
      </c>
      <c r="O11" s="2" t="str">
        <f>'Definición técnica de imagenes'!A13</f>
        <v>M101</v>
      </c>
    </row>
    <row r="12" spans="1:16" s="11" customFormat="1" ht="190.5" customHeight="1">
      <c r="A12" s="12" t="str">
        <f t="shared" si="3"/>
        <v>IMG03</v>
      </c>
      <c r="B12" s="62">
        <v>296166698</v>
      </c>
      <c r="C12" s="20" t="str">
        <f t="shared" si="0"/>
        <v>Recurso F8</v>
      </c>
      <c r="D12" s="63" t="s">
        <v>189</v>
      </c>
      <c r="E12" s="63" t="s">
        <v>155</v>
      </c>
      <c r="F12" s="13" t="str">
        <f t="shared" ca="1" si="4"/>
        <v>CN_07_02_REC50_IMG03.jpg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190</v>
      </c>
      <c r="K12" s="64" t="s">
        <v>193</v>
      </c>
      <c r="O12" s="2" t="str">
        <f>'Definición técnica de imagenes'!A18</f>
        <v>Diaporama F1</v>
      </c>
    </row>
    <row r="13" spans="1:16" s="11" customFormat="1" ht="169.5" customHeight="1">
      <c r="A13" s="12" t="str">
        <f t="shared" si="3"/>
        <v>IMG04</v>
      </c>
      <c r="B13" s="62">
        <v>296166698</v>
      </c>
      <c r="C13" s="20" t="str">
        <f t="shared" si="0"/>
        <v>Recurso F8</v>
      </c>
      <c r="D13" s="63" t="s">
        <v>189</v>
      </c>
      <c r="E13" s="63" t="s">
        <v>155</v>
      </c>
      <c r="F13" s="13" t="str">
        <f t="shared" ca="1" si="4"/>
        <v>CN_07_02_REC50_IMG04.jpg</v>
      </c>
      <c r="G13" s="13" t="str">
        <f ca="1">IF($F13&lt;&gt;"",IF($G$4="Recurso",VLOOKUP($E13,OFFSET('Definición técnica de imagenes'!$A$1,MATCH($G$5,'Definición técnica de imagenes'!$A$1:$A$104,0)-1,1,COUNTIF('Definición técnica de imagenes'!$A$3:$A$102,$G$5),5),5,FALSE),'Definición técnica de imagenes'!$F$16),"")</f>
        <v>643 x 450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190</v>
      </c>
      <c r="K13" s="64" t="s">
        <v>198</v>
      </c>
      <c r="O13" s="2" t="str">
        <f>'Definición técnica de imagenes'!A19</f>
        <v>F4</v>
      </c>
    </row>
    <row r="14" spans="1:16" s="11" customFormat="1" ht="188.25" customHeight="1">
      <c r="A14" s="12" t="str">
        <f t="shared" si="3"/>
        <v>IMG05</v>
      </c>
      <c r="B14" s="62">
        <v>296166698</v>
      </c>
      <c r="C14" s="20" t="str">
        <f t="shared" si="0"/>
        <v>Recurso F8</v>
      </c>
      <c r="D14" s="63" t="s">
        <v>189</v>
      </c>
      <c r="E14" s="63" t="s">
        <v>155</v>
      </c>
      <c r="F14" s="13" t="str">
        <f t="shared" ca="1" si="4"/>
        <v>CN_07_02_REC50_IMG05.jpg</v>
      </c>
      <c r="G14" s="13" t="str">
        <f ca="1">IF($F14&lt;&gt;"",IF($G$4="Recurso",VLOOKUP($E14,OFFSET('Definición técnica de imagenes'!$A$1,MATCH($G$5,'Definición técnica de imagenes'!$A$1:$A$104,0)-1,1,COUNTIF('Definición técnica de imagenes'!$A$3:$A$102,$G$5),5),5,FALSE),'Definición técnica de imagenes'!$F$16),"")</f>
        <v>643 x 450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190</v>
      </c>
      <c r="K14" s="64" t="s">
        <v>194</v>
      </c>
      <c r="O14" s="2" t="str">
        <f>'Definición técnica de imagenes'!A22</f>
        <v>F6</v>
      </c>
    </row>
    <row r="15" spans="1:16" s="11" customFormat="1" ht="302.25" customHeight="1">
      <c r="A15" s="12" t="str">
        <f t="shared" si="3"/>
        <v>IMG06</v>
      </c>
      <c r="B15" s="62">
        <v>185803484</v>
      </c>
      <c r="C15" s="20" t="str">
        <f t="shared" si="0"/>
        <v>Recurso F8</v>
      </c>
      <c r="D15" s="63" t="s">
        <v>189</v>
      </c>
      <c r="E15" s="63" t="s">
        <v>155</v>
      </c>
      <c r="F15" s="13" t="str">
        <f t="shared" ca="1" si="4"/>
        <v>CN_07_02_REC50_IMG06.jpg</v>
      </c>
      <c r="G15" s="13" t="str">
        <f ca="1">IF($F15&lt;&gt;"",IF($G$4="Recurso",VLOOKUP($E15,OFFSET('Definición técnica de imagenes'!$A$1,MATCH($G$5,'Definición técnica de imagenes'!$A$1:$A$104,0)-1,1,COUNTIF('Definición técnica de imagenes'!$A$3:$A$102,$G$5),5),5,FALSE),'Definición técnica de imagenes'!$F$16),"")</f>
        <v>643 x 450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195</v>
      </c>
      <c r="K15" s="66" t="s">
        <v>196</v>
      </c>
      <c r="O15" s="2" t="str">
        <f>'Definición técnica de imagenes'!A24</f>
        <v>F6B</v>
      </c>
    </row>
    <row r="16" spans="1:16" s="11" customFormat="1" ht="14.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Julia Mora</cp:lastModifiedBy>
  <dcterms:created xsi:type="dcterms:W3CDTF">2014-07-01T23:43:25Z</dcterms:created>
  <dcterms:modified xsi:type="dcterms:W3CDTF">2016-04-17T14:26:27Z</dcterms:modified>
</cp:coreProperties>
</file>