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224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c r="F5"/>
  <c r="C23" l="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3"/>
  <c r="C14"/>
  <c r="C15"/>
  <c r="C16"/>
  <c r="C17"/>
  <c r="C18"/>
  <c r="C19"/>
  <c r="C20"/>
  <c r="C21"/>
  <c r="C22"/>
  <c r="C10"/>
  <c r="I21" i="2"/>
  <c r="K45"/>
  <c r="H21"/>
  <c r="J21"/>
  <c r="D17"/>
  <c r="D5"/>
  <c r="G10" i="1"/>
</calcChain>
</file>

<file path=xl/sharedStrings.xml><?xml version="1.0" encoding="utf-8"?>
<sst xmlns="http://schemas.openxmlformats.org/spreadsheetml/2006/main" count="239" uniqueCount="158">
  <si>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</si>
  <si>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</si>
  <si>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</si>
  <si>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</si>
  <si>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</si>
  <si>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</si>
  <si>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</si>
  <si>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</si>
  <si>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</si>
  <si>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</si>
  <si>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</si>
  <si>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</si>
  <si>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</si>
  <si>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</si>
  <si>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</si>
  <si>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</si>
  <si>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</si>
  <si>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</si>
  <si>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</si>
  <si>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</si>
  <si>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</si>
  <si>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</si>
  <si>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</si>
  <si>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</si>
  <si>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</si>
  <si>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</si>
  <si>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</si>
  <si>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</si>
  <si>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</si>
  <si>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</si>
  <si>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</si>
  <si>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</si>
  <si>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</si>
  <si>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</si>
  <si>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</si>
  <si>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</si>
  <si>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</si>
  <si>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</si>
  <si>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</si>
  <si>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</si>
  <si>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</si>
  <si>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</si>
  <si>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</si>
  <si>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</si>
  <si>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</si>
  <si>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</si>
  <si>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</si>
  <si>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</si>
  <si>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</si>
  <si>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</si>
  <si>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</si>
  <si>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</si>
  <si>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</si>
  <si>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</si>
  <si>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</si>
  <si>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</si>
  <si>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</si>
  <si>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</si>
  <si>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</si>
  <si>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</si>
  <si>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</si>
  <si>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</si>
  <si>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</si>
  <si>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</si>
  <si>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</si>
  <si>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</si>
  <si>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</si>
  <si>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</si>
  <si>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</si>
  <si>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</si>
  <si>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</si>
  <si>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</si>
  <si>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</si>
  <si>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</si>
  <si>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</si>
  <si>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</si>
  <si>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</si>
  <si>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</si>
  <si>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</si>
  <si>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</si>
  <si>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</si>
  <si>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</si>
  <si>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</si>
  <si>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</si>
  <si>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</si>
  <si>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</si>
  <si>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</si>
  <si>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</si>
  <si>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</si>
  <si>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</si>
  <si>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</si>
  <si>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</si>
  <si>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</si>
  <si>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</si>
  <si>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</si>
  <si>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</si>
  <si>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</si>
  <si>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</si>
  <si>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</si>
  <si>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</si>
  <si>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</si>
  <si>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</si>
  <si>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</si>
  <si>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</si>
  <si>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</si>
  <si>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</si>
  <si>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</si>
  <si>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</si>
  <si>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</si>
  <si>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</si>
  <si>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</si>
  <si>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</si>
  <si>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</si>
  <si>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</si>
  <si>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</si>
  <si>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</si>
  <si>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</si>
  <si>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</si>
  <si>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</si>
  <si>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</si>
  <si>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</si>
  <si>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</si>
  <si>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</si>
  <si>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</si>
  <si>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</si>
  <si>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</si>
  <si>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</si>
  <si>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</si>
  <si>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</si>
  <si>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</si>
  <si>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</si>
  <si>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</si>
  <si>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</si>
  <si>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</si>
  <si>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</si>
  <si>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</si>
  <si>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</si>
  <si>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</si>
  <si>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</si>
  <si>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</si>
  <si>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</si>
  <si>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</si>
  <si>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</si>
  <si>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</si>
  <si>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</si>
  <si>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</si>
  <si>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</si>
  <si>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CN_06_07_CO_REC20</t>
  </si>
  <si>
    <t>Fotografía</t>
  </si>
  <si>
    <t>CN_06_07_CO_REC20_IMG1</t>
  </si>
  <si>
    <t>CN_06_07_CO_REC20_IMG2</t>
  </si>
  <si>
    <t>CN_06_07_CO_REC20_IMG3</t>
  </si>
  <si>
    <t>CN_06_07_CO_REC20_IMG4</t>
  </si>
  <si>
    <t>CN_06_07_CO_REC20_IMG5</t>
  </si>
  <si>
    <t>CN_06_07_CO_REC20_IMG6</t>
  </si>
  <si>
    <t>CN_06_07_CO_REC20_IMG7</t>
  </si>
  <si>
    <t>CN_06_07_CO_REC20_IMG8</t>
  </si>
  <si>
    <t>CN_06_07_CO_REC20_IMG9</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</si>
</sst>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A3" zoomScale="70" zoomScaleNormal="70" zoomScalePageLayoutView="140" workbookViewId="0">
      <selection activeCell="A18" sqref="A18"/>
    </sheetView>
  </sheetViews>
  <sheetFormatPr baseColWidth="10" defaultColWidth="10.875" defaultRowHeight="13.5"/>
  <cols>
    <col min="1" max="1" width="20.625" style="2" customWidth="1"/>
    <col min="2" max="2" width="21" style="2" customWidth="1"/>
    <col min="3" max="3" width="23"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1" t="s">
        <v>22</v>
      </c>
      <c r="D2" s="82"/>
      <c r="F2" s="74" t="s">
        <v>0</v>
      </c>
      <c r="G2" s="75"/>
      <c r="H2" s="49"/>
      <c r="I2" s="49"/>
      <c r="J2" s="16"/>
    </row>
    <row r="3" spans="1:16" ht="15.75">
      <c r="A3" s="1"/>
      <c r="B3" s="4" t="s">
        <v>8</v>
      </c>
      <c r="C3" s="83">
        <v>6</v>
      </c>
      <c r="D3" s="84"/>
      <c r="F3" s="76">
        <v>42078</v>
      </c>
      <c r="G3" s="77"/>
      <c r="H3" s="49"/>
      <c r="I3" s="49"/>
      <c r="J3" s="16"/>
    </row>
    <row r="4" spans="1:16" ht="16.5">
      <c r="A4" s="1"/>
      <c r="B4" s="4" t="s">
        <v>54</v>
      </c>
      <c r="C4" s="85" t="s">
        <v>145</v>
      </c>
      <c r="D4" s="86"/>
      <c r="E4" s="5"/>
      <c r="F4" s="48" t="s">
        <v>55</v>
      </c>
      <c r="G4" s="47" t="s">
        <v>56</v>
      </c>
      <c r="H4" s="49"/>
      <c r="I4" s="49"/>
      <c r="J4" s="16"/>
      <c r="K4" s="16"/>
    </row>
    <row r="5" spans="1:16" ht="16.5" thickBot="1">
      <c r="A5" s="1"/>
      <c r="B5" s="6" t="s">
        <v>1</v>
      </c>
      <c r="C5" s="87" t="s">
        <v>146</v>
      </c>
      <c r="D5" s="88"/>
      <c r="E5" s="5"/>
      <c r="F5" s="46" t="str">
        <f>IF(G4="Recurso","Motor del recurso","")</f>
        <v>Motor del recurso</v>
      </c>
      <c r="G5" s="46" t="s">
        <v>86</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8" t="s">
        <v>62</v>
      </c>
      <c r="G8" s="79"/>
      <c r="H8" s="79"/>
      <c r="I8" s="80"/>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26.25" customHeight="1">
      <c r="A10" s="73" t="s">
        <v>149</v>
      </c>
      <c r="B10" s="27">
        <v>55582372</v>
      </c>
      <c r="C10" s="27" t="str">
        <f>IF(OR(B10&lt;&gt;"",J10&lt;&gt;""),IF($G$4="Recurso",CONCATENATE($G$4," ",$G$5),$G$4),"")</f>
        <v>Recurso M10B</v>
      </c>
      <c r="D10" s="14" t="s">
        <v>148</v>
      </c>
      <c r="E10" s="14"/>
      <c r="F10" s="14" t="str">
        <f>IF(OR(B10&lt;&gt;"",J10&lt;&gt;""),CONCATENATE($C$7,"_",$A10,IF($G$4="Cuaderno de Estudio","_small",CONCATENATE(IF(I10="","","n"),IF(LEFT($G$5,1)="F",".jpg",".png")))),"")</f>
        <v>CN_06_07_CO_REC20_CN_06_07_CO_REC20_IMG1.png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26.25" customHeight="1">
      <c r="A11" s="73" t="s">
        <v>150</v>
      </c>
      <c r="B11" s="27">
        <v>142937020</v>
      </c>
      <c r="C11" s="27" t="str">
        <f t="shared" ref="C11:C74" si="0">IF(OR(B11&lt;&gt;"",J11&lt;&gt;""),IF($G$4="Recurso",CONCATENATE($G$4," ",$G$5),$G$4),"")</f>
        <v>Recurso M10B</v>
      </c>
      <c r="D11" s="14" t="s">
        <v>148</v>
      </c>
      <c r="E11" s="14"/>
      <c r="F11" s="14" t="str">
        <f t="shared" ref="F11:F74" si="1">IF(OR(B11&lt;&gt;"",J11&lt;&gt;""),CONCATENATE($C$7,"_",$A11,IF($G$4="Cuaderno de Estudio","_small",CONCATENATE(IF(I11="","","n"),IF(LEFT($G$5,1)="F",".jpg",".png")))),"")</f>
        <v>CN_06_07_CO_REC20_CN_06_07_CO_REC20_IMG2.png</v>
      </c>
      <c r="G11" s="14" t="str">
        <f>IF(F11&lt;&gt;"",IF($G$4="Recurso",IF(LEFT($G$5,1)="M",VLOOKUP($G$5,'Definición técnica de imagenes'!$A$3:$G$17,5,FALSE),IF($G$5="F1",'Definición técnica de imagenes'!$E$15,'Definición técnica de imagenes'!$F$13)),'Definición técnica de imagenes'!$E$16),"")</f>
        <v>273 x 51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6.25" customHeight="1">
      <c r="A12" s="73" t="s">
        <v>151</v>
      </c>
      <c r="B12" s="27">
        <v>17668504</v>
      </c>
      <c r="C12" s="27" t="str">
        <f t="shared" si="0"/>
        <v>Recurso M10B</v>
      </c>
      <c r="D12" s="14" t="s">
        <v>148</v>
      </c>
      <c r="E12" s="14"/>
      <c r="F12" s="14" t="str">
        <f t="shared" si="1"/>
        <v>CN_06_07_CO_REC20_CN_06_07_CO_REC20_IMG3.png</v>
      </c>
      <c r="G12" s="14" t="str">
        <f>IF(F12&lt;&gt;"",IF($G$4="Recurso",IF(LEFT($G$5,1)="M",VLOOKUP($G$5,'Definición técnica de imagenes'!$A$3:$G$17,5,FALSE),IF($G$5="F1",'Definición técnica de imagenes'!$E$15,'Definición técnica de imagenes'!$F$13)),'Definición técnica de imagenes'!$E$16),"")</f>
        <v>273 x 51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26.25" customHeight="1">
      <c r="A13" s="73" t="s">
        <v>152</v>
      </c>
      <c r="B13" s="27">
        <v>251277730</v>
      </c>
      <c r="C13" s="27" t="str">
        <f t="shared" si="0"/>
        <v>Recurso M10B</v>
      </c>
      <c r="D13" s="14" t="s">
        <v>148</v>
      </c>
      <c r="E13" s="14"/>
      <c r="F13" s="14" t="str">
        <f t="shared" si="1"/>
        <v>CN_06_07_CO_REC20_CN_06_07_CO_REC20_IMG4.png</v>
      </c>
      <c r="G13" s="14" t="str">
        <f>IF(F13&lt;&gt;"",IF($G$4="Recurso",IF(LEFT($G$5,1)="M",VLOOKUP($G$5,'Definición técnica de imagenes'!$A$3:$G$17,5,FALSE),IF($G$5="F1",'Definición técnica de imagenes'!$E$15,'Definición técnica de imagenes'!$F$13)),'Definición técnica de imagenes'!$E$16),"")</f>
        <v>273 x 51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26.25" customHeight="1">
      <c r="A14" s="73" t="s">
        <v>153</v>
      </c>
      <c r="B14" s="27">
        <v>215535847</v>
      </c>
      <c r="C14" s="27" t="str">
        <f t="shared" si="0"/>
        <v>Recurso M10B</v>
      </c>
      <c r="D14" s="14" t="s">
        <v>148</v>
      </c>
      <c r="E14" s="14"/>
      <c r="F14" s="14" t="str">
        <f t="shared" si="1"/>
        <v>CN_06_07_CO_REC20_CN_06_07_CO_REC20_IMG5.png</v>
      </c>
      <c r="G14" s="14" t="str">
        <f>IF(F14&lt;&gt;"",IF($G$4="Recurso",IF(LEFT($G$5,1)="M",VLOOKUP($G$5,'Definición técnica de imagenes'!$A$3:$G$17,5,FALSE),IF($G$5="F1",'Definición técnica de imagenes'!$E$15,'Definición técnica de imagenes'!$F$13)),'Definición técnica de imagenes'!$E$16),"")</f>
        <v>273 x 51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26.25" customHeight="1">
      <c r="A15" s="73" t="s">
        <v>154</v>
      </c>
      <c r="B15" s="27">
        <v>115105876</v>
      </c>
      <c r="C15" s="27" t="str">
        <f t="shared" si="0"/>
        <v>Recurso M10B</v>
      </c>
      <c r="D15" s="14" t="s">
        <v>148</v>
      </c>
      <c r="E15" s="14"/>
      <c r="F15" s="14" t="str">
        <f t="shared" si="1"/>
        <v>CN_06_07_CO_REC20_CN_06_07_CO_REC20_IMG6.png</v>
      </c>
      <c r="G15" s="14" t="str">
        <f>IF(F15&lt;&gt;"",IF($G$4="Recurso",IF(LEFT($G$5,1)="M",VLOOKUP($G$5,'Definición técnica de imagenes'!$A$3:$G$17,5,FALSE),IF($G$5="F1",'Definición técnica de imagenes'!$E$15,'Definición técnica de imagenes'!$F$13)),'Definición técnica de imagenes'!$E$16),"")</f>
        <v>273 x 51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6.25" customHeight="1">
      <c r="A16" s="73" t="s">
        <v>155</v>
      </c>
      <c r="B16" s="27">
        <v>111902291</v>
      </c>
      <c r="C16" s="27" t="str">
        <f t="shared" si="0"/>
        <v>Recurso M10B</v>
      </c>
      <c r="D16" s="14" t="s">
        <v>148</v>
      </c>
      <c r="E16" s="14"/>
      <c r="F16" s="14" t="str">
        <f t="shared" si="1"/>
        <v>CN_06_07_CO_REC20_CN_06_07_CO_REC20_IMG7.png</v>
      </c>
      <c r="G16" s="14" t="str">
        <f>IF(F16&lt;&gt;"",IF($G$4="Recurso",IF(LEFT($G$5,1)="M",VLOOKUP($G$5,'Definición técnica de imagenes'!$A$3:$G$17,5,FALSE),IF($G$5="F1",'Definición técnica de imagenes'!$E$15,'Definición técnica de imagenes'!$F$13)),'Definición técnica de imagenes'!$E$16),"")</f>
        <v>273 x 51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26.25" customHeight="1">
      <c r="A17" s="73" t="s">
        <v>156</v>
      </c>
      <c r="B17" s="27">
        <v>180900839</v>
      </c>
      <c r="C17" s="27" t="str">
        <f t="shared" si="0"/>
        <v>Recurso M10B</v>
      </c>
      <c r="D17" s="14" t="s">
        <v>148</v>
      </c>
      <c r="E17" s="14"/>
      <c r="F17" s="14" t="str">
        <f t="shared" si="1"/>
        <v>CN_06_07_CO_REC20_CN_06_07_CO_REC20_IMG8.png</v>
      </c>
      <c r="G17" s="14" t="str">
        <f>IF(F17&lt;&gt;"",IF($G$4="Recurso",IF(LEFT($G$5,1)="M",VLOOKUP($G$5,'Definición técnica de imagenes'!$A$3:$G$17,5,FALSE),IF($G$5="F1",'Definición técnica de imagenes'!$E$15,'Definición técnica de imagenes'!$F$13)),'Definición técnica de imagenes'!$E$16),"")</f>
        <v>273 x 51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6.25" customHeight="1">
      <c r="A18" s="73" t="s">
        <v>157</v>
      </c>
      <c r="B18" s="27">
        <v>74025427</v>
      </c>
      <c r="C18" s="27" t="str">
        <f t="shared" si="0"/>
        <v>Recurso M10B</v>
      </c>
      <c r="D18" s="14" t="s">
        <v>148</v>
      </c>
      <c r="E18" s="14"/>
      <c r="F18" s="14" t="str">
        <f t="shared" si="1"/>
        <v>CN_06_07_CO_REC20_CN_06_07_CO_REC20_IMG9.png</v>
      </c>
      <c r="G18" s="14" t="str">
        <f>IF(F18&lt;&gt;"",IF($G$4="Recurso",IF(LEFT($G$5,1)="M",VLOOKUP($G$5,'Definición técnica de imagenes'!$A$3:$G$17,5,FALSE),IF($G$5="F1",'Definición técnica de imagenes'!$E$15,'Definición técnica de imagenes'!$F$13)),'Definición técnica de imagenes'!$E$16),"")</f>
        <v>273 x 51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ht="14.25" customHeigh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91" t="s">
        <v>38</v>
      </c>
      <c r="B1" s="92"/>
      <c r="C1" s="92"/>
      <c r="D1" s="92"/>
      <c r="E1" s="92"/>
      <c r="F1" s="93"/>
    </row>
    <row r="2" spans="1:11">
      <c r="A2" s="39" t="s">
        <v>42</v>
      </c>
      <c r="B2" s="40"/>
      <c r="C2" s="94" t="s">
        <v>13</v>
      </c>
      <c r="D2" s="95"/>
      <c r="E2" s="96"/>
      <c r="F2" s="41"/>
    </row>
    <row r="3" spans="1:11" ht="63">
      <c r="A3" s="42" t="s">
        <v>43</v>
      </c>
      <c r="B3" s="40"/>
      <c r="C3" s="100" t="s">
        <v>14</v>
      </c>
      <c r="D3" s="101"/>
      <c r="E3" s="102"/>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3" t="str">
        <f>CONCATENATE(H21,"_",I21,"_",J21,"_CO")</f>
        <v>LE_07_04_CO</v>
      </c>
      <c r="E5" s="104"/>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9" t="str">
        <f>CONCATENATE("SolicitudGrafica_",D5,".xls")</f>
        <v>SolicitudGrafica_LE_07_04_CO.xls</v>
      </c>
      <c r="E7" s="89"/>
      <c r="F7" s="90"/>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91" t="s">
        <v>41</v>
      </c>
      <c r="B13" s="92"/>
      <c r="C13" s="92"/>
      <c r="D13" s="92"/>
      <c r="E13" s="92"/>
      <c r="F13" s="93"/>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4" t="s">
        <v>49</v>
      </c>
      <c r="D15" s="95"/>
      <c r="E15" s="95"/>
      <c r="F15" s="96"/>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7" t="str">
        <f>CONCATENATE(H21,"_",I21,"_",J21,"_",K45)</f>
        <v>LE_07_04_REC10</v>
      </c>
      <c r="E17" s="98"/>
      <c r="F17" s="99"/>
      <c r="J17" s="31">
        <v>14</v>
      </c>
      <c r="K17" s="31">
        <v>14</v>
      </c>
    </row>
    <row r="18" spans="1:11" ht="79.5" thickBot="1">
      <c r="A18" s="42" t="s">
        <v>48</v>
      </c>
      <c r="B18" s="40"/>
      <c r="C18" s="71" t="s">
        <v>128</v>
      </c>
      <c r="D18" s="89" t="str">
        <f>CONCATENATE("SolicitudGrafica_",D17,".xls")</f>
        <v>SolicitudGrafica_LE_07_04_REC10.xls</v>
      </c>
      <c r="E18" s="89"/>
      <c r="F18" s="90"/>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5" t="s">
        <v>56</v>
      </c>
      <c r="B1" s="105" t="s">
        <v>63</v>
      </c>
      <c r="C1" s="105" t="s">
        <v>64</v>
      </c>
      <c r="D1" s="105" t="s">
        <v>5</v>
      </c>
      <c r="E1" s="105" t="s">
        <v>65</v>
      </c>
      <c r="F1" s="105" t="s">
        <v>66</v>
      </c>
      <c r="G1" s="105" t="s">
        <v>67</v>
      </c>
      <c r="H1" s="106" t="s">
        <v>68</v>
      </c>
      <c r="I1" s="106"/>
      <c r="J1" s="106"/>
    </row>
    <row r="2" spans="1:11">
      <c r="A2" s="105"/>
      <c r="B2" s="105"/>
      <c r="C2" s="105"/>
      <c r="D2" s="105"/>
      <c r="E2" s="105"/>
      <c r="F2" s="105"/>
      <c r="G2" s="105"/>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2015-03-16T22:02:01Z</dcterms:modified>
</cp:coreProperties>
</file>