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 l="1"/>
  <c r="F15" i="1"/>
  <c r="C18" i="1"/>
  <c r="C17" i="1"/>
  <c r="C15" i="1"/>
  <c r="F14" i="1"/>
  <c r="I13" i="1"/>
  <c r="F13" i="1"/>
  <c r="G13" i="1"/>
  <c r="H13" i="1"/>
  <c r="C13" i="1"/>
  <c r="C14" i="1"/>
  <c r="C12" i="1"/>
  <c r="I22" i="1"/>
  <c r="H22" i="1"/>
  <c r="F22" i="1"/>
  <c r="G22" i="1"/>
  <c r="C16" i="1"/>
  <c r="I10" i="1"/>
  <c r="H10" i="1"/>
  <c r="C11" i="1"/>
  <c r="C10" i="1"/>
  <c r="F10" i="1"/>
  <c r="I11" i="1"/>
  <c r="H11" i="1"/>
  <c r="G10" i="1"/>
  <c r="I12" i="1"/>
  <c r="I14" i="1"/>
  <c r="I16" i="1"/>
  <c r="I17" i="1"/>
  <c r="I18" i="1"/>
  <c r="I19" i="1"/>
  <c r="I20" i="1"/>
  <c r="I21"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H12" i="1"/>
  <c r="H14" i="1"/>
  <c r="H15" i="1"/>
  <c r="H16" i="1"/>
  <c r="H17" i="1"/>
  <c r="H18" i="1"/>
  <c r="H19" i="1"/>
  <c r="H20" i="1"/>
  <c r="H21"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21" i="2"/>
  <c r="I21" i="2"/>
  <c r="J21" i="2"/>
  <c r="D17" i="2"/>
  <c r="D18" i="2"/>
  <c r="D5" i="2"/>
  <c r="D7" i="2"/>
  <c r="F11" i="1"/>
  <c r="G11" i="1"/>
  <c r="F12" i="1"/>
  <c r="G12" i="1"/>
  <c r="G14" i="1"/>
  <c r="G15" i="1"/>
  <c r="F16" i="1"/>
  <c r="G16" i="1"/>
  <c r="F17" i="1"/>
  <c r="G17" i="1"/>
  <c r="F18" i="1"/>
  <c r="G18" i="1"/>
  <c r="F19" i="1"/>
  <c r="G19" i="1"/>
  <c r="F20" i="1"/>
  <c r="G20" i="1"/>
  <c r="F21" i="1"/>
  <c r="G21"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5" i="1"/>
  <c r="K45" i="2"/>
</calcChain>
</file>

<file path=xl/sharedStrings.xml><?xml version="1.0" encoding="utf-8"?>
<sst xmlns="http://schemas.openxmlformats.org/spreadsheetml/2006/main" count="263" uniqueCount="171">
  <si>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</si>
  <si>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</si>
  <si>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</si>
  <si>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</si>
  <si>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</si>
  <si>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</si>
  <si>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</si>
  <si>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</si>
  <si>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</si>
  <si>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</si>
  <si>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</si>
  <si>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</si>
  <si>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</si>
  <si>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</si>
  <si>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</si>
  <si>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</si>
  <si>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</si>
  <si>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</si>
  <si>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</si>
  <si>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</si>
  <si>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</si>
  <si>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</si>
  <si>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</si>
  <si>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</si>
  <si>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</si>
  <si>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</si>
  <si>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</si>
  <si>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</si>
  <si>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</si>
  <si>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</si>
  <si>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</si>
  <si>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</si>
  <si>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</si>
  <si>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</si>
  <si>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</si>
  <si>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</si>
  <si>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</si>
  <si>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</si>
  <si>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</si>
  <si>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</si>
  <si>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</si>
  <si>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</si>
  <si>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</si>
  <si>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</si>
  <si>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</si>
  <si>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</si>
  <si>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</si>
  <si>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</si>
  <si>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</si>
  <si>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</si>
  <si>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</si>
  <si>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</si>
  <si>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</si>
  <si>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</si>
  <si>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</si>
  <si>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</si>
  <si>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</si>
  <si>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</si>
  <si>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</si>
  <si>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</si>
  <si>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</si>
  <si>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</si>
  <si>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</si>
  <si>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</si>
  <si>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</si>
  <si>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</si>
  <si>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</si>
  <si>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</si>
  <si>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</si>
  <si>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</si>
  <si>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</si>
  <si>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</si>
  <si>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</si>
  <si>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</si>
  <si>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</si>
  <si>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</si>
  <si>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</si>
  <si>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</si>
  <si>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</si>
  <si>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</si>
  <si>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</si>
  <si>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</si>
  <si>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</si>
  <si>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</si>
  <si>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</si>
  <si>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</si>
  <si>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</si>
  <si>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</si>
  <si>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</si>
  <si>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</si>
  <si>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</si>
  <si>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</si>
  <si>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</si>
  <si>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</si>
  <si>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</si>
  <si>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</si>
  <si>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</si>
  <si>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</si>
  <si>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</si>
  <si>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</si>
  <si>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</si>
  <si>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</si>
  <si>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</si>
  <si>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</si>
  <si>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</si>
  <si>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</si>
  <si>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</si>
  <si>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</si>
  <si>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</si>
  <si>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</si>
  <si>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</si>
  <si>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</si>
  <si>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</si>
  <si>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</si>
  <si>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</si>
  <si>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</si>
  <si>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</si>
  <si>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</si>
  <si>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</si>
  <si>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</si>
  <si>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</si>
  <si>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</si>
  <si>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</si>
  <si>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</si>
  <si>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</si>
  <si>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</si>
  <si>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</si>
  <si>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</si>
  <si>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</si>
  <si>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</si>
  <si>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</si>
  <si>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</si>
  <si>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</si>
  <si>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</si>
  <si>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</si>
  <si>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</si>
  <si>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</si>
  <si>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</si>
  <si>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</si>
  <si>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</si>
  <si>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</si>
  <si>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</si>
  <si>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</si>
  <si>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</si>
  <si>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</si>
  <si>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</si>
  <si>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</si>
  <si>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</si>
  <si>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</si>
  <si>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</si>
  <si>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Ilustración</t>
  </si>
  <si>
    <t>http://upload.wikimedia.org/wikipedia/commons/9/92/Grafico_pv_del_MRU.jpg</t>
  </si>
  <si>
    <t>Gráfico de posición contra tiempo de un cuerpo</t>
  </si>
  <si>
    <t>F1</t>
  </si>
  <si>
    <t>F2</t>
  </si>
  <si>
    <t>(ver recurso CN_10_02_REC70 pág.2 - respuestas pregunta 1)</t>
  </si>
  <si>
    <t>Imagen que diga 1,5 metros</t>
  </si>
  <si>
    <t>F3</t>
  </si>
  <si>
    <t>Imagen que diga 2,5 metros</t>
  </si>
  <si>
    <t>Gráfico de velocidad contra tiempo de un cuerpo</t>
  </si>
  <si>
    <t>F4</t>
  </si>
  <si>
    <t>F5</t>
  </si>
  <si>
    <t>Imagen que diga 0,7 metros</t>
  </si>
  <si>
    <t xml:space="preserve">Se debe agregar una x en el eje vertical y una t en el eje horizontal a la imagen original. </t>
  </si>
  <si>
    <t>Se debe agregar una v en el eje vertical y una t en el eje horizontal a la imagen original.</t>
  </si>
  <si>
    <t>F6</t>
  </si>
  <si>
    <t>(ver recurso CN_10_02_REC70 pág.3 - respuestas pregunta 2)</t>
  </si>
  <si>
    <t>F7</t>
  </si>
  <si>
    <t>F8</t>
  </si>
  <si>
    <t>Imagen que diga 0,68 metros</t>
  </si>
  <si>
    <t>Imagen que diga 3,1 metros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</si>
</sst>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pload.wikimedia.org/wikipedia/commons/9/92/Grafico_pv_del_MRU.jpg" TargetMode="External"/><Relationship Id="rId1" Type="http://schemas.openxmlformats.org/officeDocument/2006/relationships/hyperlink" Target="http://upload.wikimedia.org/wikipedia/commons/9/92/Grafico_pv_del_MRU.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topLeftCell="H1" zoomScale="120" zoomScaleNormal="120" zoomScalePageLayoutView="140" workbookViewId="0">
      <pane ySplit="9" topLeftCell="A10" activePane="bottomLeft" state="frozen"/>
      <selection pane="bottomLeft" activeCell="H14" sqref="H14"/>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1" t="s">
        <v>22</v>
      </c>
      <c r="D2" s="92"/>
      <c r="F2" s="84" t="s">
        <v>0</v>
      </c>
      <c r="G2" s="85"/>
      <c r="H2" s="50"/>
      <c r="I2" s="50"/>
      <c r="J2" s="16"/>
    </row>
    <row r="3" spans="1:16" ht="15.75" x14ac:dyDescent="0.25">
      <c r="A3" s="1"/>
      <c r="B3" s="4" t="s">
        <v>8</v>
      </c>
      <c r="C3" s="93">
        <v>10</v>
      </c>
      <c r="D3" s="94"/>
      <c r="F3" s="86">
        <v>42065</v>
      </c>
      <c r="G3" s="87"/>
      <c r="H3" s="50"/>
      <c r="I3" s="50"/>
      <c r="J3" s="16"/>
    </row>
    <row r="4" spans="1:16" ht="16.5" x14ac:dyDescent="0.3">
      <c r="A4" s="1"/>
      <c r="B4" s="4" t="s">
        <v>54</v>
      </c>
      <c r="C4" s="95" t="s">
        <v>145</v>
      </c>
      <c r="D4" s="94"/>
      <c r="E4" s="5"/>
      <c r="F4" s="49" t="s">
        <v>55</v>
      </c>
      <c r="G4" s="48" t="s">
        <v>56</v>
      </c>
      <c r="H4" s="50"/>
      <c r="I4" s="50"/>
      <c r="J4" s="16"/>
      <c r="K4" s="16"/>
    </row>
    <row r="5" spans="1:16" ht="16.5" thickBot="1" x14ac:dyDescent="0.3">
      <c r="A5" s="1"/>
      <c r="B5" s="6" t="s">
        <v>1</v>
      </c>
      <c r="C5" s="96" t="s">
        <v>146</v>
      </c>
      <c r="D5" s="97"/>
      <c r="E5" s="5"/>
      <c r="F5" s="47" t="str">
        <f>IF(G4="Recurso","Motor del recurso","")</f>
        <v>Motor del recurso</v>
      </c>
      <c r="G5" s="47" t="s">
        <v>58</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8" t="s">
        <v>62</v>
      </c>
      <c r="G8" s="89"/>
      <c r="H8" s="89"/>
      <c r="I8" s="90"/>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76" t="s">
        <v>153</v>
      </c>
      <c r="B10" s="83" t="s">
        <v>151</v>
      </c>
      <c r="C10" s="74" t="str">
        <f>IF(OR(B10&lt;&gt;"",J10&lt;&gt;""),IF($G$4="Recurso",CONCATENATE($G$4," ",$G$5),$G$4),"")</f>
        <v>Recurso M7A</v>
      </c>
      <c r="D10" s="14" t="s">
        <v>150</v>
      </c>
      <c r="E10" s="75" t="s">
        <v>148</v>
      </c>
      <c r="F10" s="14" t="e">
        <f>IF(OR(B10&lt;&gt;"",J10&lt;&gt;""),CONCATENATE(#REF!,"_",$A10,IF($G$4="Cuaderno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e">
        <f>IF(AND(I10&lt;&gt;"",I10&lt;&gt;0),IF(OR(B10&lt;&gt;"",J10&lt;&gt;""),CONCATENATE(#REF!,"_",$A10,IF($G$4="Cuaderno de Estudio","_zoom",CONCATENATE("a",IF(LEFT($G$5,1)="F",".jpg",".png")))),""),"")</f>
        <v>#REF!</v>
      </c>
      <c r="I10" s="14" t="str">
        <f>IF(OR(B10&lt;&gt;"",J10&lt;&gt;""),IF($G$4="Recurso",IF(LEFT($G$5,1)="M",IF(VLOOKUP($G$5,'Definición técnica de imagenes'!$A$3:$G$17,6,FALSE)=0,"",VLOOKUP($G$5,'Definición técnica de imagenes'!$A$3:$G$17,6,FALSE)),IF($G$5="F1","","")),'Definición técnica de imagenes'!$F$16),"")</f>
        <v>500 x 500 px</v>
      </c>
      <c r="J10" s="81" t="s">
        <v>152</v>
      </c>
      <c r="K10" s="81" t="s">
        <v>163</v>
      </c>
    </row>
    <row r="11" spans="1:16" s="12" customFormat="1" ht="13.9" customHeight="1" x14ac:dyDescent="0.25">
      <c r="A11" s="76" t="s">
        <v>154</v>
      </c>
      <c r="B11" s="77" t="s">
        <v>155</v>
      </c>
      <c r="C11" s="74" t="str">
        <f>IF(OR(B11&lt;&gt;"",J11&lt;&gt;""),IF($G$4="Recurso",CONCATENATE($G$4," ",$G$5),$G$4),"")</f>
        <v>Recurso M7A</v>
      </c>
      <c r="D11" s="14" t="s">
        <v>149</v>
      </c>
      <c r="E11" s="75" t="s">
        <v>148</v>
      </c>
      <c r="F11" s="14" t="e">
        <f>IF(OR(B11&lt;&gt;"",J11&lt;&gt;""),CONCATENATE(#REF!,"_",$A11,IF($G$4="Cuaderno de Estudio","_small",CONCATENATE(IF(I11="","","n"),IF(LEFT($G$5,1)="F",".jpg",".png")))),"")</f>
        <v>#REF!</v>
      </c>
      <c r="G11" s="14" t="e">
        <f>IF(F11&lt;&gt;"",IF($G$4="Recurso",IF(LEFT($G$5,1)="M",VLOOKUP($G$5,'Definición técnica de imagenes'!$A$3:$G$17,5,FALSE),IF($G$5="F1",'Definición técnica de imagenes'!$E$15,'Definición técnica de imagenes'!$F$13)),'Definición técnica de imagenes'!$E$16),"")</f>
        <v>#REF!</v>
      </c>
      <c r="H11" s="14" t="e">
        <f>IF(AND(I11&lt;&gt;"",I11&lt;&gt;0),IF(OR(B11&lt;&gt;"",J11&lt;&gt;""),CONCATENATE(#REF!,"_",$A11,IF($G$4="Cuaderno de Estudio","_zoom",CONCATENATE("a",IF(LEFT($G$5,1)="F",".jpg",".png")))),""),"")</f>
        <v>#REF!</v>
      </c>
      <c r="I11" s="14" t="str">
        <f>IF(OR(B11&lt;&gt;"",J11&lt;&gt;""),IF($G$4="Recurso",IF(LEFT($G$5,1)="M",IF(VLOOKUP($G$5,'Definición técnica de imagenes'!$A$3:$G$17,6,FALSE)=0,"",VLOOKUP($G$5,'Definición técnica de imagenes'!$A$3:$G$17,6,FALSE)),IF($G$5="F1","","")),'Definición técnica de imagenes'!$F$16),"")</f>
        <v>500 x 500 px</v>
      </c>
      <c r="J11" s="81" t="s">
        <v>156</v>
      </c>
      <c r="K11" s="80"/>
    </row>
    <row r="12" spans="1:16" s="12" customFormat="1" x14ac:dyDescent="0.25">
      <c r="A12" s="76" t="s">
        <v>157</v>
      </c>
      <c r="B12" s="77" t="s">
        <v>155</v>
      </c>
      <c r="C12" s="74" t="str">
        <f t="shared" ref="C12:C18" si="0">IF(OR(B12&lt;&gt;"",J12&lt;&gt;""),IF($G$4="Recurso",CONCATENATE($G$4," ",$G$5),$G$4),"")</f>
        <v>Recurso M7A</v>
      </c>
      <c r="D12" s="14" t="s">
        <v>149</v>
      </c>
      <c r="E12" s="75" t="s">
        <v>148</v>
      </c>
      <c r="F12" s="14" t="e">
        <f>IF(OR(B12&lt;&gt;"",J12&lt;&gt;""),CONCATENATE(#REF!,"_",$A12,IF($G$4="Cuaderno de Estudio","_small",CONCATENATE(IF(I12="","","n"),IF(LEFT($G$5,1)="F",".jpg",".png")))),"")</f>
        <v>#REF!</v>
      </c>
      <c r="G12" s="14" t="e">
        <f>IF(F12&lt;&gt;"",IF($G$4="Recurso",IF(LEFT($G$5,1)="M",VLOOKUP($G$5,'Definición técnica de imagenes'!$A$3:$G$17,5,FALSE),IF($G$5="F1",'Definición técnica de imagenes'!$E$15,'Definición técnica de imagenes'!$F$13)),'Definición técnica de imagenes'!$E$16),"")</f>
        <v>#REF!</v>
      </c>
      <c r="H12" s="14" t="e">
        <f>IF(AND(I12&lt;&gt;"",I12&lt;&gt;0),IF(OR(B12&lt;&gt;"",J12&lt;&gt;""),CONCATENATE(#REF!,"_",$A12,IF($G$4="Cuaderno de Estudio","_zoom",CONCATENATE("a",IF(LEFT($G$5,1)="F",".jpg",".png")))),""),"")</f>
        <v>#REF!</v>
      </c>
      <c r="I12" s="14" t="str">
        <f>IF(OR(B12&lt;&gt;"",J12&lt;&gt;""),IF($G$4="Recurso",IF(LEFT($G$5,1)="M",IF(VLOOKUP($G$5,'Definición técnica de imagenes'!$A$3:$G$17,6,FALSE)=0,"",VLOOKUP($G$5,'Definición técnica de imagenes'!$A$3:$G$17,6,FALSE)),IF($G$5="F1","","")),'Definición técnica de imagenes'!$F$16),"")</f>
        <v>500 x 500 px</v>
      </c>
      <c r="J12" s="81" t="s">
        <v>158</v>
      </c>
      <c r="K12" s="78"/>
    </row>
    <row r="13" spans="1:16" s="12" customFormat="1" x14ac:dyDescent="0.25">
      <c r="A13" s="76" t="s">
        <v>160</v>
      </c>
      <c r="B13" s="77" t="s">
        <v>155</v>
      </c>
      <c r="C13" s="74" t="str">
        <f t="shared" si="0"/>
        <v>Recurso M7A</v>
      </c>
      <c r="D13" s="14" t="s">
        <v>149</v>
      </c>
      <c r="E13" s="75" t="s">
        <v>148</v>
      </c>
      <c r="F13" s="14" t="e">
        <f>IF(OR(B13&lt;&gt;"",J13&lt;&gt;""),CONCATENATE(#REF!,"_",$A13,IF($G$4="Cuaderno de Estudio","_small",CONCATENATE(IF(I13="","","n"),IF(LEFT($G$5,1)="F",".jpg",".png")))),"")</f>
        <v>#REF!</v>
      </c>
      <c r="G13" s="14" t="e">
        <f>IF(F13&lt;&gt;"",IF($G$4="Recurso",IF(LEFT($G$5,1)="M",VLOOKUP($G$5,'Definición técnica de imagenes'!$A$3:$G$17,5,FALSE),IF($G$5="F1",'Definición técnica de imagenes'!$E$15,'Definición técnica de imagenes'!$F$13)),'Definición técnica de imagenes'!$E$16),"")</f>
        <v>#REF!</v>
      </c>
      <c r="H13" s="14" t="e">
        <f>IF(AND(I13&lt;&gt;"",I13&lt;&gt;0),IF(OR(B13&lt;&gt;"",J13&lt;&gt;""),CONCATENATE(#REF!,"_",$A13,IF($G$4="Cuaderno de Estudio","_zoom",CONCATENATE("a",IF(LEFT($G$5,1)="F",".jpg",".png")))),""),"")</f>
        <v>#REF!</v>
      </c>
      <c r="I13" s="14" t="str">
        <f>IF(OR(B13&lt;&gt;"",J13&lt;&gt;""),IF($G$4="Recurso",IF(LEFT($G$5,1)="M",IF(VLOOKUP($G$5,'Definición técnica de imagenes'!$A$3:$G$17,6,FALSE)=0,"",VLOOKUP($G$5,'Definición técnica de imagenes'!$A$3:$G$17,6,FALSE)),IF($G$5="F1","","")),'Definición técnica de imagenes'!$F$16),"")</f>
        <v>500 x 500 px</v>
      </c>
      <c r="J13" s="81" t="s">
        <v>162</v>
      </c>
      <c r="K13" s="78"/>
    </row>
    <row r="14" spans="1:16" s="12" customFormat="1" ht="15.75" x14ac:dyDescent="0.25">
      <c r="A14" s="76" t="s">
        <v>161</v>
      </c>
      <c r="B14" s="83" t="s">
        <v>151</v>
      </c>
      <c r="C14" s="74" t="str">
        <f t="shared" si="0"/>
        <v>Recurso M7A</v>
      </c>
      <c r="D14" s="14" t="s">
        <v>150</v>
      </c>
      <c r="E14" s="75" t="s">
        <v>148</v>
      </c>
      <c r="F14" s="14" t="e">
        <f>IF(OR(B14&lt;&gt;"",J14&lt;&gt;""),CONCATENATE(#REF!,"_",$A14,IF($G$4="Cuaderno de Estudio","_small",CONCATENATE(IF(I14="","","n"),IF(LEFT($G$5,1)="F",".jpg",".png")))),"")</f>
        <v>#REF!</v>
      </c>
      <c r="G14" s="14" t="e">
        <f>IF(F14&lt;&gt;"",IF($G$4="Recurso",IF(LEFT($G$5,1)="M",VLOOKUP($G$5,'Definición técnica de imagenes'!$A$3:$G$17,5,FALSE),IF($G$5="F1",'Definición técnica de imagenes'!$E$15,'Definición técnica de imagenes'!$F$13)),'Definición técnica de imagenes'!$E$16),"")</f>
        <v>#REF!</v>
      </c>
      <c r="H14" s="14" t="e">
        <f>IF(AND(I14&lt;&gt;"",I14&lt;&gt;0),IF(OR(B14&lt;&gt;"",J14&lt;&gt;""),CONCATENATE(#REF!,"_",$A14,IF($G$4="Cuaderno de Estudio","_zoom",CONCATENATE("a",IF(LEFT($G$5,1)="F",".jpg",".png")))),""),"")</f>
        <v>#REF!</v>
      </c>
      <c r="I14" s="14" t="str">
        <f>IF(OR(B14&lt;&gt;"",J14&lt;&gt;""),IF($G$4="Recurso",IF(LEFT($G$5,1)="M",IF(VLOOKUP($G$5,'Definición técnica de imagenes'!$A$3:$G$17,6,FALSE)=0,"",VLOOKUP($G$5,'Definición técnica de imagenes'!$A$3:$G$17,6,FALSE)),IF($G$5="F1","","")),'Definición técnica de imagenes'!$F$16),"")</f>
        <v>500 x 500 px</v>
      </c>
      <c r="J14" s="81" t="s">
        <v>159</v>
      </c>
      <c r="K14" s="81" t="s">
        <v>164</v>
      </c>
    </row>
    <row r="15" spans="1:16" s="12" customFormat="1" x14ac:dyDescent="0.25">
      <c r="A15" s="76" t="s">
        <v>165</v>
      </c>
      <c r="B15" s="77" t="s">
        <v>166</v>
      </c>
      <c r="C15" s="74" t="str">
        <f t="shared" si="0"/>
        <v>Recurso M7A</v>
      </c>
      <c r="D15" s="14" t="s">
        <v>149</v>
      </c>
      <c r="E15" s="75" t="s">
        <v>148</v>
      </c>
      <c r="F15" s="14" t="e">
        <f>IF(OR(B15&lt;&gt;"",J15&lt;&gt;""),CONCATENATE(#REF!,"_",$A15,IF($G$4="Cuaderno de Estudio","_small",CONCATENATE(IF(I15="","","n"),IF(LEFT($G$5,1)="F",".jpg",".png")))),"")</f>
        <v>#REF!</v>
      </c>
      <c r="G15" s="14" t="e">
        <f>IF(F15&lt;&gt;"",IF($G$4="Recurso",IF(LEFT($G$5,1)="M",VLOOKUP($G$5,'Definición técnica de imagenes'!$A$3:$G$17,5,FALSE),IF($G$5="F1",'Definición técnica de imagenes'!$E$15,'Definición técnica de imagenes'!$F$13)),'Definición técnica de imagenes'!$E$16),"")</f>
        <v>#REF!</v>
      </c>
      <c r="H15" s="14" t="e">
        <f>IF(AND(I15&lt;&gt;"",I15&lt;&gt;0),IF(OR(B15&lt;&gt;"",J15&lt;&gt;""),CONCATENATE(#REF!,"_",$A15,IF($G$4="Cuaderno de Estudio","_zoom",CONCATENATE("a",IF(LEFT($G$5,1)="F",".jpg",".png")))),""),"")</f>
        <v>#REF!</v>
      </c>
      <c r="I15" s="14" t="str">
        <f>IF(OR(B15&lt;&gt;"",J15&lt;&gt;""),IF($G$4="Recurso",IF(LEFT($G$5,1)="M",IF(VLOOKUP($G$5,'Definición técnica de imagenes'!$A$3:$G$17,6,FALSE)=0,"",VLOOKUP($G$5,'Definición técnica de imagenes'!$A$3:$G$17,6,FALSE)),IF($G$5="F1","","")),'Definición técnica de imagenes'!$F$16),"")</f>
        <v>500 x 500 px</v>
      </c>
      <c r="J15" s="81" t="s">
        <v>169</v>
      </c>
      <c r="K15" s="80"/>
    </row>
    <row r="16" spans="1:16" s="12" customFormat="1" x14ac:dyDescent="0.25">
      <c r="A16" s="76" t="s">
        <v>167</v>
      </c>
      <c r="B16" s="77" t="s">
        <v>166</v>
      </c>
      <c r="C16" s="74" t="str">
        <f t="shared" si="0"/>
        <v>Recurso M7A</v>
      </c>
      <c r="D16" s="14" t="s">
        <v>149</v>
      </c>
      <c r="E16" s="75" t="s">
        <v>148</v>
      </c>
      <c r="F16" s="14" t="e">
        <f>IF(OR(B16&lt;&gt;"",J16&lt;&gt;""),CONCATENATE(#REF!,"_",$A16,IF($G$4="Cuaderno de Estudio","_small",CONCATENATE(IF(I16="","","n"),IF(LEFT($G$5,1)="F",".jpg",".png")))),"")</f>
        <v>#REF!</v>
      </c>
      <c r="G16" s="14" t="e">
        <f>IF(F16&lt;&gt;"",IF($G$4="Recurso",IF(LEFT($G$5,1)="M",VLOOKUP($G$5,'Definición técnica de imagenes'!$A$3:$G$17,5,FALSE),IF($G$5="F1",'Definición técnica de imagenes'!$E$15,'Definición técnica de imagenes'!$F$13)),'Definición técnica de imagenes'!$E$16),"")</f>
        <v>#REF!</v>
      </c>
      <c r="H16" s="14" t="e">
        <f>IF(AND(I16&lt;&gt;"",I16&lt;&gt;0),IF(OR(B16&lt;&gt;"",J16&lt;&gt;""),CONCATENATE(#REF!,"_",$A16,IF($G$4="Cuaderno de Estudio","_zoom",CONCATENATE("a",IF(LEFT($G$5,1)="F",".jpg",".png")))),""),"")</f>
        <v>#REF!</v>
      </c>
      <c r="I16" s="14" t="str">
        <f>IF(OR(B16&lt;&gt;"",J16&lt;&gt;""),IF($G$4="Recurso",IF(LEFT($G$5,1)="M",IF(VLOOKUP($G$5,'Definición técnica de imagenes'!$A$3:$G$17,6,FALSE)=0,"",VLOOKUP($G$5,'Definición técnica de imagenes'!$A$3:$G$17,6,FALSE)),IF($G$5="F1","","")),'Definición técnica de imagenes'!$F$16),"")</f>
        <v>500 x 500 px</v>
      </c>
      <c r="J16" s="81" t="s">
        <v>170</v>
      </c>
      <c r="K16" s="80"/>
    </row>
    <row r="17" spans="1:11" s="12" customFormat="1" x14ac:dyDescent="0.25">
      <c r="A17" s="76" t="s">
        <v>168</v>
      </c>
      <c r="B17" s="77" t="s">
        <v>166</v>
      </c>
      <c r="C17" s="74" t="str">
        <f t="shared" si="0"/>
        <v>Recurso M7A</v>
      </c>
      <c r="D17" s="14" t="s">
        <v>149</v>
      </c>
      <c r="E17" s="75" t="s">
        <v>148</v>
      </c>
      <c r="F17" s="14" t="e">
        <f>IF(OR(B17&lt;&gt;"",J17&lt;&gt;""),CONCATENATE(#REF!,"_",$A17,IF($G$4="Cuaderno de Estudio","_small",CONCATENATE(IF(I17="","","n"),IF(LEFT($G$5,1)="F",".jpg",".png")))),"")</f>
        <v>#REF!</v>
      </c>
      <c r="G17" s="14" t="e">
        <f>IF(F17&lt;&gt;"",IF($G$4="Recurso",IF(LEFT($G$5,1)="M",VLOOKUP($G$5,'Definición técnica de imagenes'!$A$3:$G$17,5,FALSE),IF($G$5="F1",'Definición técnica de imagenes'!$E$15,'Definición técnica de imagenes'!$F$13)),'Definición técnica de imagenes'!$E$16),"")</f>
        <v>#REF!</v>
      </c>
      <c r="H17" s="14" t="e">
        <f>IF(AND(I17&lt;&gt;"",I17&lt;&gt;0),IF(OR(B17&lt;&gt;"",J17&lt;&gt;""),CONCATENATE(#REF!,"_",$A17,IF($G$4="Cuaderno de Estudio","_zoom",CONCATENATE("a",IF(LEFT($G$5,1)="F",".jpg",".png")))),""),"")</f>
        <v>#REF!</v>
      </c>
      <c r="I17" s="14" t="str">
        <f>IF(OR(B17&lt;&gt;"",J17&lt;&gt;""),IF($G$4="Recurso",IF(LEFT($G$5,1)="M",IF(VLOOKUP($G$5,'Definición técnica de imagenes'!$A$3:$G$17,6,FALSE)=0,"",VLOOKUP($G$5,'Definición técnica de imagenes'!$A$3:$G$17,6,FALSE)),IF($G$5="F1","","")),'Definición técnica de imagenes'!$F$16),"")</f>
        <v>500 x 500 px</v>
      </c>
      <c r="J17" s="81" t="s">
        <v>156</v>
      </c>
      <c r="K17" s="80"/>
    </row>
    <row r="18" spans="1:11" s="12" customFormat="1" ht="15" customHeight="1" x14ac:dyDescent="0.25">
      <c r="A18" s="76"/>
      <c r="B18" s="77"/>
      <c r="C18" s="74" t="str">
        <f t="shared" si="0"/>
        <v/>
      </c>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IF(AND(I18&lt;&gt;"",I18&lt;&gt;0),IF(OR(B18&lt;&gt;"",J18&lt;&gt;""),CONCATENATE(#REF!,"_",$A18,IF($G$4="Cuaderno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81"/>
      <c r="K18" s="80"/>
    </row>
    <row r="19" spans="1:11" s="12" customFormat="1" x14ac:dyDescent="0.25">
      <c r="A19" s="13"/>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IF(AND(I19&lt;&gt;"",I19&lt;&gt;0),IF(OR(B19&lt;&gt;"",J19&lt;&gt;""),CONCATENATE(#REF!,"_",$A19,IF($G$4="Cuaderno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81"/>
      <c r="K19" s="21"/>
    </row>
    <row r="20" spans="1:11" s="12" customFormat="1" x14ac:dyDescent="0.25">
      <c r="A20" s="76"/>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IF(AND(I20&lt;&gt;"",I20&lt;&gt;0),IF(OR(B20&lt;&gt;"",J20&lt;&gt;""),CONCATENATE(#REF!,"_",$A20,IF($G$4="Cuaderno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13"/>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IF(AND(I21&lt;&gt;"",I21&lt;&gt;0),IF(OR(B21&lt;&gt;"",J21&lt;&gt;""),CONCATENATE(#REF!,"_",$A21,IF($G$4="Cuaderno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81"/>
      <c r="K21" s="80"/>
    </row>
    <row r="22" spans="1:11" s="12" customFormat="1" x14ac:dyDescent="0.25">
      <c r="A22" s="76"/>
      <c r="B22" s="77"/>
      <c r="C22" s="74"/>
      <c r="D22" s="14"/>
      <c r="E22" s="14"/>
      <c r="F22" s="14" t="str">
        <f>IF(OR(B22&lt;&gt;"",J22&lt;&gt;""),CONCATENATE(#REF!,"_",$A22,IF($G$4="Cuaderno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IF(AND(I22&lt;&gt;"",I22&lt;&gt;0),IF(OR(B22&lt;&gt;"",J22&lt;&gt;""),CONCATENATE(#REF!,"_",$A22,IF($G$4="Cuaderno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81"/>
      <c r="K22" s="80"/>
    </row>
    <row r="23" spans="1:11" s="12" customFormat="1" ht="15" customHeight="1" x14ac:dyDescent="0.25">
      <c r="A23" s="13"/>
      <c r="B23" s="77"/>
      <c r="C23" s="74"/>
      <c r="D23" s="14"/>
      <c r="E23" s="14"/>
      <c r="F23" s="14" t="str">
        <f>IF(OR(B22&lt;&gt;"",J23&lt;&gt;""),CONCATENATE(#REF!,"_",$A23,IF($G$4="Cuaderno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IF(AND(I23&lt;&gt;"",I23&lt;&gt;0),IF(OR(B22&lt;&gt;"",J23&lt;&gt;""),CONCATENATE(#REF!,"_",$A23,IF($G$4="Cuaderno de Estudio","_zoom",CONCATENATE("a",IF(LEFT($G$5,1)="F",".jpg",".png")))),""),"")</f>
        <v/>
      </c>
      <c r="I23" s="14" t="str">
        <f>IF(OR(B22&lt;&gt;"",J23&lt;&gt;""),IF($G$4="Recurso",IF(LEFT($G$5,1)="M",IF(VLOOKUP($G$5,'Definición técnica de imagenes'!$A$3:$G$17,6,FALSE)=0,"",VLOOKUP($G$5,'Definición técnica de imagenes'!$A$3:$G$17,6,FALSE)),IF($G$5="F1","","")),'Definición técnica de imagenes'!$F$16),"")</f>
        <v/>
      </c>
      <c r="J23" s="81"/>
      <c r="K23" s="20"/>
    </row>
    <row r="24" spans="1:11" s="12" customFormat="1" ht="13.5" customHeight="1" x14ac:dyDescent="0.25">
      <c r="A24" s="76"/>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IF(AND(I24&lt;&gt;"",I24&lt;&gt;0),IF(OR(B24&lt;&gt;"",J24&lt;&gt;""),CONCATENATE(#REF!,"_",$A24,IF($G$4="Cuaderno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81"/>
      <c r="K24" s="19"/>
    </row>
    <row r="25" spans="1:11" s="12" customFormat="1" x14ac:dyDescent="0.25">
      <c r="A25" s="13"/>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IF(AND(I25&lt;&gt;"",I25&lt;&gt;0),IF(OR(B25&lt;&gt;"",J25&lt;&gt;""),CONCATENATE(#REF!,"_",$A25,IF($G$4="Cuaderno de Estudio","_zoom",CONCATENATE("a",IF(LEFT($G$5,1)="F",".jpg",".png")))),""),"")</f>
        <v/>
      </c>
      <c r="I25" s="14" t="str">
        <f>IF(OR(B25&lt;&gt;"",J25&lt;&gt;""),IF($G$4="Recurso",IF(LEFT($G$5,1)="M",IF(VLOOKUP($G$5,'Definición técnica de imagenes'!$A$3:$G$17,6,FALSE)=0,"",VLOOKUP($G$5,'Definición técnica de imagenes'!$A$3:$G$17,6,FALSE)),IF($G$5="F1","","")),'Definición técnica de imagenes'!$F$16),"")</f>
        <v/>
      </c>
      <c r="J25" s="81"/>
      <c r="K25" s="15"/>
    </row>
    <row r="26" spans="1:11" s="12" customFormat="1" x14ac:dyDescent="0.25">
      <c r="A26" s="76"/>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IF(AND(I26&lt;&gt;"",I26&lt;&gt;0),IF(OR(B26&lt;&gt;"",J26&lt;&gt;""),CONCATENATE(#REF!,"_",$A26,IF($G$4="Cuaderno de Estudio","_zoom",CONCATENATE("a",IF(LEFT($G$5,1)="F",".jpg",".png")))),""),"")</f>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13"/>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IF(AND(I27&lt;&gt;"",I27&lt;&gt;0),IF(OR(B27&lt;&gt;"",J27&lt;&gt;""),CONCATENATE(#REF!,"_",$A27,IF($G$4="Cuaderno de Estudio","_zoom",CONCATENATE("a",IF(LEFT($G$5,1)="F",".jpg",".png")))),""),"")</f>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76"/>
      <c r="B28" s="77"/>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IF(AND(I28&lt;&gt;"",I28&lt;&gt;0),IF(OR(B28&lt;&gt;"",J28&lt;&gt;""),CONCATENATE(#REF!,"_",$A28,IF($G$4="Cuaderno de Estudio","_zoom",CONCATENATE("a",IF(LEFT($G$5,1)="F",".jpg",".png")))),""),"")</f>
        <v/>
      </c>
      <c r="I28" s="14" t="str">
        <f>IF(OR(B28&lt;&gt;"",J28&lt;&gt;""),IF($G$4="Recurso",IF(LEFT($G$5,1)="M",IF(VLOOKUP($G$5,'Definición técnica de imagenes'!$A$3:$G$17,6,FALSE)=0,"",VLOOKUP($G$5,'Definición técnica de imagenes'!$A$3:$G$17,6,FALSE)),IF($G$5="F1","","")),'Definición técnica de imagenes'!$F$16),"")</f>
        <v/>
      </c>
      <c r="J28" s="81"/>
      <c r="K28" s="19"/>
    </row>
    <row r="29" spans="1:11" s="12" customFormat="1" x14ac:dyDescent="0.25">
      <c r="A29" s="13"/>
      <c r="B29" s="82"/>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76"/>
      <c r="B30" s="28"/>
      <c r="C30" s="74"/>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8"/>
      <c r="C35" s="28"/>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7"/>
      <c r="C36" s="27"/>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7"/>
      <c r="C38" s="27"/>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c r="B39" s="30"/>
      <c r="C39" s="30"/>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23"/>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7"/>
      <c r="C62" s="27"/>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IF(OR(B109&lt;&gt;"",J109&lt;&gt;""),CONCATENATE(#REF!,"_",$A109,IF($G$4="Cuaderno de Estudio","_small",CONCATENATE(IF(I109="","","n"),IF(LEFT($G$5,1)="F",".jpg",".png")))),"")</f>
        <v/>
      </c>
      <c r="G109" s="14" t="str">
        <f>IF(F109&lt;&gt;"",IF($G$4="Recurso",IF(LEFT($G$5,1)="M",VLOOKUP($G$5,'Definición técnica de imagenes'!$A$3:$G$17,5,FALSE),IF($G$5="F1",'Definición técnica de imagenes'!$E$15,'Definición técnica de imagenes'!$F$13)),'Definición técnica de imagenes'!$E$16),"")</f>
        <v/>
      </c>
      <c r="H109" s="14" t="str">
        <f>IF(AND(I109&lt;&gt;"",I109&lt;&gt;0),IF(OR(B109&lt;&gt;"",J109&lt;&gt;""),CONCATENATE(#REF!,"_",$A109,IF($G$4="Cuaderno de Estudio","_zoom",CONCATENATE("a",IF(LEFT($G$5,1)="F",".jpg",".png")))),""),"")</f>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4"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100" t="s">
        <v>38</v>
      </c>
      <c r="B1" s="101"/>
      <c r="C1" s="101"/>
      <c r="D1" s="101"/>
      <c r="E1" s="101"/>
      <c r="F1" s="102"/>
    </row>
    <row r="2" spans="1:11" x14ac:dyDescent="0.25">
      <c r="A2" s="40" t="s">
        <v>42</v>
      </c>
      <c r="B2" s="41"/>
      <c r="C2" s="103" t="s">
        <v>13</v>
      </c>
      <c r="D2" s="104"/>
      <c r="E2" s="105"/>
      <c r="F2" s="42"/>
    </row>
    <row r="3" spans="1:11" ht="63" x14ac:dyDescent="0.25">
      <c r="A3" s="43" t="s">
        <v>43</v>
      </c>
      <c r="B3" s="41"/>
      <c r="C3" s="109" t="s">
        <v>14</v>
      </c>
      <c r="D3" s="110"/>
      <c r="E3" s="111"/>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2" t="str">
        <f>CONCATENATE(H21,"_",I21,"_",J21,"_CO")</f>
        <v>CN_10_02_CO</v>
      </c>
      <c r="E5" s="113"/>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8" t="str">
        <f>CONCATENATE("SolicitudGrafica_",D5,".xls")</f>
        <v>SolicitudGrafica_CN_10_02_CO.xls</v>
      </c>
      <c r="E7" s="98"/>
      <c r="F7" s="99"/>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100" t="s">
        <v>41</v>
      </c>
      <c r="B13" s="101"/>
      <c r="C13" s="101"/>
      <c r="D13" s="101"/>
      <c r="E13" s="101"/>
      <c r="F13" s="102"/>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3" t="s">
        <v>49</v>
      </c>
      <c r="D15" s="104"/>
      <c r="E15" s="104"/>
      <c r="F15" s="105"/>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6" t="str">
        <f>CONCATENATE(H21,"_",I21,"_",J21,"_",K45)</f>
        <v>CN_10_02_REC10</v>
      </c>
      <c r="E17" s="107"/>
      <c r="F17" s="108"/>
      <c r="J17" s="32">
        <v>14</v>
      </c>
      <c r="K17" s="32">
        <v>14</v>
      </c>
    </row>
    <row r="18" spans="1:11" ht="79.5" thickBot="1" x14ac:dyDescent="0.3">
      <c r="A18" s="43" t="s">
        <v>48</v>
      </c>
      <c r="B18" s="41"/>
      <c r="C18" s="72" t="s">
        <v>128</v>
      </c>
      <c r="D18" s="98" t="str">
        <f>CONCATENATE("SolicitudGrafica_",D17,".xls")</f>
        <v>SolicitudGrafica_CN_10_02_REC10.xls</v>
      </c>
      <c r="E18" s="98"/>
      <c r="F18" s="99"/>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4" t="s">
        <v>56</v>
      </c>
      <c r="B1" s="114" t="s">
        <v>63</v>
      </c>
      <c r="C1" s="114" t="s">
        <v>64</v>
      </c>
      <c r="D1" s="114" t="s">
        <v>5</v>
      </c>
      <c r="E1" s="114" t="s">
        <v>65</v>
      </c>
      <c r="F1" s="114" t="s">
        <v>66</v>
      </c>
      <c r="G1" s="114" t="s">
        <v>67</v>
      </c>
      <c r="H1" s="115" t="s">
        <v>68</v>
      </c>
      <c r="I1" s="115"/>
      <c r="J1" s="115"/>
    </row>
    <row r="2" spans="1:11" x14ac:dyDescent="0.25">
      <c r="A2" s="114"/>
      <c r="B2" s="114"/>
      <c r="C2" s="114"/>
      <c r="D2" s="114"/>
      <c r="E2" s="114"/>
      <c r="F2" s="114"/>
      <c r="G2" s="114"/>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2015-03-06T16:42:23Z</dcterms:modified>
</cp:coreProperties>
</file>