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H39" i="1"/>
  <c r="H28" i="1"/>
  <c r="H27" i="1"/>
  <c r="H21" i="1"/>
  <c r="H20" i="1"/>
  <c r="H14" i="1"/>
  <c r="H13" i="1"/>
  <c r="H12" i="1"/>
  <c r="H11" i="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l="1"/>
  <c r="G15" i="1" s="1"/>
  <c r="H15" i="1"/>
  <c r="A16" i="1"/>
  <c r="F16" i="1" l="1"/>
  <c r="G16" i="1" s="1"/>
  <c r="H16" i="1"/>
  <c r="A17" i="1"/>
  <c r="F17" i="1" l="1"/>
  <c r="G17" i="1" s="1"/>
  <c r="H17" i="1"/>
  <c r="A18" i="1"/>
  <c r="F18" i="1" l="1"/>
  <c r="G18" i="1" s="1"/>
  <c r="H18" i="1"/>
  <c r="A19" i="1"/>
  <c r="F19" i="1" l="1"/>
  <c r="G19" i="1" s="1"/>
  <c r="H19" i="1"/>
  <c r="A20" i="1"/>
  <c r="F20" i="1" s="1"/>
  <c r="G20" i="1" s="1"/>
  <c r="A21" i="1" l="1"/>
  <c r="F21" i="1" s="1"/>
  <c r="G21" i="1" s="1"/>
  <c r="A22" i="1" l="1"/>
  <c r="F22" i="1" l="1"/>
  <c r="G22" i="1" s="1"/>
  <c r="H22" i="1"/>
  <c r="A23" i="1"/>
  <c r="F23" i="1" l="1"/>
  <c r="G23" i="1" s="1"/>
  <c r="H23" i="1"/>
  <c r="A24" i="1"/>
  <c r="F24" i="1" l="1"/>
  <c r="G24" i="1" s="1"/>
  <c r="H24" i="1"/>
  <c r="A25" i="1"/>
  <c r="F25" i="1" l="1"/>
  <c r="G25" i="1" s="1"/>
  <c r="H25" i="1"/>
  <c r="A26" i="1"/>
  <c r="F26" i="1" l="1"/>
  <c r="G26" i="1" s="1"/>
  <c r="H26" i="1"/>
  <c r="A27" i="1"/>
  <c r="F27" i="1" s="1"/>
  <c r="G27" i="1" s="1"/>
  <c r="A28" i="1" l="1"/>
  <c r="F28" i="1" s="1"/>
  <c r="G28" i="1" s="1"/>
  <c r="A29" i="1" l="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F36" i="1" l="1"/>
  <c r="G36" i="1" s="1"/>
  <c r="H36" i="1"/>
  <c r="A37" i="1"/>
  <c r="F37" i="1" l="1"/>
  <c r="G37" i="1" s="1"/>
  <c r="H37" i="1"/>
  <c r="A38" i="1"/>
  <c r="F38" i="1" l="1"/>
  <c r="G38" i="1" s="1"/>
  <c r="H38" i="1"/>
  <c r="A39" i="1"/>
  <c r="F39" i="1" s="1"/>
  <c r="G39" i="1" s="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<sst xmlns="http://schemas.openxmlformats.org/spreadsheetml/2006/main" count="462" uniqueCount="197">
  <si>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</si>
  <si>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</si>
  <si>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</si>
  <si>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</si>
  <si>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</si>
  <si>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</si>
  <si>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</si>
  <si>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</si>
  <si>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</si>
  <si>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</si>
  <si>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</si>
  <si>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</si>
  <si>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</si>
  <si>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</si>
  <si>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</si>
  <si>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</si>
  <si>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</si>
  <si>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</si>
  <si>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</si>
  <si>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</si>
  <si>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</si>
  <si>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</si>
  <si>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</si>
  <si>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</si>
  <si>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</si>
  <si>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</si>
  <si>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</si>
  <si>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</si>
  <si>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</si>
  <si>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</si>
  <si>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</si>
  <si>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</si>
  <si>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</si>
  <si>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</si>
  <si>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</si>
  <si>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</si>
  <si>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</si>
  <si>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</si>
  <si>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</si>
  <si>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</si>
  <si>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</si>
  <si>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</si>
  <si>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</si>
  <si>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</si>
  <si>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</si>
  <si>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</si>
  <si>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</si>
  <si>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</si>
  <si>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</si>
  <si>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</si>
  <si>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</si>
  <si>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</si>
  <si>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</si>
  <si>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</si>
  <si>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</si>
  <si>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</si>
  <si>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</si>
  <si>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</si>
  <si>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</si>
  <si>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</si>
  <si>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</si>
  <si>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</si>
  <si>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</si>
  <si>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</si>
  <si>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</si>
  <si>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</si>
  <si>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</si>
  <si>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</si>
  <si>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</si>
  <si>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</si>
  <si>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</si>
  <si>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</si>
  <si>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</si>
  <si>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</si>
  <si>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</si>
  <si>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</si>
  <si>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</si>
  <si>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</si>
  <si>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</si>
  <si>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</si>
  <si>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</si>
  <si>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</si>
  <si>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</si>
  <si>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</si>
  <si>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</si>
  <si>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</si>
  <si>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</si>
  <si>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</si>
  <si>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</si>
  <si>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</si>
  <si>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</si>
  <si>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</si>
  <si>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</si>
  <si>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</si>
  <si>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</si>
  <si>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</si>
  <si>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</si>
  <si>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</si>
  <si>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</si>
  <si>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</si>
  <si>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</si>
  <si>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</si>
  <si>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</si>
  <si>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</si>
  <si>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</si>
  <si>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</si>
  <si>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</si>
  <si>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</si>
  <si>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</si>
  <si>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</si>
  <si>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</si>
  <si>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</si>
  <si>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</si>
  <si>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</si>
  <si>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</si>
  <si>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</si>
  <si>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</si>
  <si>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</si>
  <si>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</si>
  <si>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</si>
  <si>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</si>
  <si>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</si>
  <si>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</si>
  <si>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</si>
  <si>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</si>
  <si>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</si>
  <si>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</si>
  <si>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</si>
  <si>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</si>
  <si>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</si>
  <si>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</si>
  <si>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</si>
  <si>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</si>
  <si>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</si>
  <si>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</si>
  <si>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</si>
  <si>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</si>
  <si>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</si>
  <si>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</si>
  <si>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</si>
  <si>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</si>
  <si>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</si>
  <si>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</si>
  <si>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</si>
  <si>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</si>
  <si>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</si>
  <si>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</si>
  <si>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</si>
  <si>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</si>
  <si>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</si>
  <si>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</si>
  <si>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</si>
  <si>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</si>
  <si>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</si>
  <si>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</si>
  <si>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</si>
  <si>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</si>
  <si>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</si>
  <si>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</si>
  <si>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</si>
  <si>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</si>
  <si>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</si>
  <si>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</si>
  <si>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</si>
  <si>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</si>
  <si>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</si>
  <si>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</si>
  <si>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</si>
  <si>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</si>
  <si>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</si>
  <si>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</si>
  <si>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</si>
  <si>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</si>
  <si>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</si>
  <si>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</si>
  <si>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</si>
  <si>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</si>
  <si>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</si>
  <si>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</si>
  <si>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</si>
  <si>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</si>
  <si>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</si>
  <si>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</si>
  <si>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</si>
  <si>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</si>
  <si>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</si>
  <si>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</si>
  <si>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</si>
  <si>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Las reacciones químicas</t>
  </si>
  <si>
    <t>CN_10_13_REC120</t>
  </si>
  <si>
    <t>ver descripción y observaciones</t>
  </si>
  <si>
    <t>Ilustración</t>
  </si>
  <si>
    <t>Realizar ilustración igual a la imagen guía.</t>
  </si>
  <si>
    <t>Fotografía</t>
  </si>
  <si>
    <t>Realizar ilustración igual  a la imagen guia.</t>
  </si>
  <si>
    <t>Realizar ilustración igual a la imagen guia.</t>
  </si>
  <si>
    <t>Realizarilustración igual a la imagen guia.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</si>
</sst>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left" vertical="center" readingOrder="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jpeg"/><Relationship Id="rId26" Type="http://schemas.openxmlformats.org/officeDocument/2006/relationships/image" Target="../media/image26.png"/><Relationship Id="rId3" Type="http://schemas.openxmlformats.org/officeDocument/2006/relationships/image" Target="../media/image3.jpe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jpe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png"/><Relationship Id="rId5" Type="http://schemas.openxmlformats.org/officeDocument/2006/relationships/image" Target="../media/image5.jpe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1115950</xdr:colOff>
      <xdr:row>9</xdr:row>
      <xdr:rowOff>755546</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0" y="2119313"/>
          <a:ext cx="1115950" cy="75554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10</xdr:row>
      <xdr:rowOff>0</xdr:rowOff>
    </xdr:from>
    <xdr:to>
      <xdr:col>9</xdr:col>
      <xdr:colOff>1297310</xdr:colOff>
      <xdr:row>10</xdr:row>
      <xdr:rowOff>314325</xdr:rowOff>
    </xdr:to>
    <xdr:pic>
      <xdr:nvPicPr>
        <xdr:cNvPr id="3"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0" y="3460750"/>
          <a:ext cx="1297310" cy="3143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11</xdr:row>
      <xdr:rowOff>0</xdr:rowOff>
    </xdr:from>
    <xdr:to>
      <xdr:col>9</xdr:col>
      <xdr:colOff>780492</xdr:colOff>
      <xdr:row>11</xdr:row>
      <xdr:rowOff>780492</xdr:rowOff>
    </xdr:to>
    <xdr:pic>
      <xdr:nvPicPr>
        <xdr:cNvPr id="4" name="Picture 5" descr="Resultado de imagen para acido y base sustancia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0" y="4659313"/>
          <a:ext cx="780492" cy="7804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720080</xdr:colOff>
      <xdr:row>12</xdr:row>
      <xdr:rowOff>702478</xdr:rowOff>
    </xdr:to>
    <xdr:pic>
      <xdr:nvPicPr>
        <xdr:cNvPr id="5" name="Picture 4" descr="http://thumb9.shutterstock.com/display_pic_with_logo/2471533/220335382/stock-photo-boy-thinking-220335382.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0" y="6048375"/>
          <a:ext cx="720080" cy="7024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960410</xdr:colOff>
      <xdr:row>13</xdr:row>
      <xdr:rowOff>742717</xdr:rowOff>
    </xdr:to>
    <xdr:pic>
      <xdr:nvPicPr>
        <xdr:cNvPr id="6" name="Picture 2" descr="http://thumb7.shutterstock.com/display_pic_with_logo/52155/108839249/stock-photo-young-student-writes-a-letter-isolated-white-background-108839249.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7413625"/>
          <a:ext cx="960410" cy="742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927991</xdr:colOff>
      <xdr:row>14</xdr:row>
      <xdr:rowOff>659905</xdr:rowOff>
    </xdr:to>
    <xdr:pic>
      <xdr:nvPicPr>
        <xdr:cNvPr id="7" name="Picture 2" descr="http://thumb101.shutterstock.com/display_pic_with_logo/270058/189279167/stock-photo-young-boy-scratching-his-head-isolated-on-white-189279167.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0" y="8739188"/>
          <a:ext cx="927991" cy="659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2246313</xdr:colOff>
      <xdr:row>15</xdr:row>
      <xdr:rowOff>342497</xdr:rowOff>
    </xdr:to>
    <xdr:pic>
      <xdr:nvPicPr>
        <xdr:cNvPr id="8" name="Picture 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9826625"/>
          <a:ext cx="2246313" cy="34249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16</xdr:row>
      <xdr:rowOff>0</xdr:rowOff>
    </xdr:from>
    <xdr:to>
      <xdr:col>9</xdr:col>
      <xdr:colOff>1882180</xdr:colOff>
      <xdr:row>16</xdr:row>
      <xdr:rowOff>707700</xdr:rowOff>
    </xdr:to>
    <xdr:pic>
      <xdr:nvPicPr>
        <xdr:cNvPr id="9" name="Picture 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11207750"/>
          <a:ext cx="1882180" cy="7077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17</xdr:row>
      <xdr:rowOff>0</xdr:rowOff>
    </xdr:from>
    <xdr:to>
      <xdr:col>9</xdr:col>
      <xdr:colOff>2022004</xdr:colOff>
      <xdr:row>17</xdr:row>
      <xdr:rowOff>784965</xdr:rowOff>
    </xdr:to>
    <xdr:pic>
      <xdr:nvPicPr>
        <xdr:cNvPr id="10" name="Picture 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0" y="12580938"/>
          <a:ext cx="2022004" cy="78496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18</xdr:row>
      <xdr:rowOff>0</xdr:rowOff>
    </xdr:from>
    <xdr:to>
      <xdr:col>9</xdr:col>
      <xdr:colOff>1661195</xdr:colOff>
      <xdr:row>18</xdr:row>
      <xdr:rowOff>1108725</xdr:rowOff>
    </xdr:to>
    <xdr:pic>
      <xdr:nvPicPr>
        <xdr:cNvPr id="11" name="Picture 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0" y="13866813"/>
          <a:ext cx="1661195" cy="11087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19</xdr:row>
      <xdr:rowOff>0</xdr:rowOff>
    </xdr:from>
    <xdr:to>
      <xdr:col>9</xdr:col>
      <xdr:colOff>1066622</xdr:colOff>
      <xdr:row>19</xdr:row>
      <xdr:rowOff>758487</xdr:rowOff>
    </xdr:to>
    <xdr:pic>
      <xdr:nvPicPr>
        <xdr:cNvPr id="12" name="Picture 4" descr="http://thumb9.shutterstock.com/display_pic_with_logo/1158650/137707106/stock-photo-cute-little-girl-is-thinking-in-front-of-blackboard-little-girl-thinking-137707106.jp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0" y="15216188"/>
          <a:ext cx="1066622" cy="7584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20</xdr:row>
      <xdr:rowOff>0</xdr:rowOff>
    </xdr:from>
    <xdr:to>
      <xdr:col>9</xdr:col>
      <xdr:colOff>959290</xdr:colOff>
      <xdr:row>20</xdr:row>
      <xdr:rowOff>680030</xdr:rowOff>
    </xdr:to>
    <xdr:pic>
      <xdr:nvPicPr>
        <xdr:cNvPr id="13" name="Picture 2" descr="http://thumb7.shutterstock.com/display_pic_with_logo/386239/151718339/stock-photo-cute-lovely-school-children-at-clasroom-having-education-activities-151718339.jp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716000" y="16605250"/>
          <a:ext cx="959290" cy="68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21</xdr:row>
      <xdr:rowOff>0</xdr:rowOff>
    </xdr:from>
    <xdr:to>
      <xdr:col>9</xdr:col>
      <xdr:colOff>1776636</xdr:colOff>
      <xdr:row>21</xdr:row>
      <xdr:rowOff>761998</xdr:rowOff>
    </xdr:to>
    <xdr:pic>
      <xdr:nvPicPr>
        <xdr:cNvPr id="14" name="Picture 2"/>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716000" y="17930813"/>
          <a:ext cx="1776636" cy="76199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285750</xdr:colOff>
      <xdr:row>22</xdr:row>
      <xdr:rowOff>103187</xdr:rowOff>
    </xdr:from>
    <xdr:to>
      <xdr:col>9</xdr:col>
      <xdr:colOff>2156991</xdr:colOff>
      <xdr:row>22</xdr:row>
      <xdr:rowOff>580875</xdr:rowOff>
    </xdr:to>
    <xdr:pic>
      <xdr:nvPicPr>
        <xdr:cNvPr id="15" name="Picture 3"/>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001750" y="19542125"/>
          <a:ext cx="1871241" cy="47768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23</xdr:row>
      <xdr:rowOff>0</xdr:rowOff>
    </xdr:from>
    <xdr:to>
      <xdr:col>9</xdr:col>
      <xdr:colOff>2228875</xdr:colOff>
      <xdr:row>23</xdr:row>
      <xdr:rowOff>605959</xdr:rowOff>
    </xdr:to>
    <xdr:pic>
      <xdr:nvPicPr>
        <xdr:cNvPr id="16" name="Picture 4"/>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716000" y="20716875"/>
          <a:ext cx="2228875" cy="60595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24</xdr:row>
      <xdr:rowOff>0</xdr:rowOff>
    </xdr:from>
    <xdr:to>
      <xdr:col>9</xdr:col>
      <xdr:colOff>1073671</xdr:colOff>
      <xdr:row>24</xdr:row>
      <xdr:rowOff>826880</xdr:rowOff>
    </xdr:to>
    <xdr:pic>
      <xdr:nvPicPr>
        <xdr:cNvPr id="17" name="Picture 5"/>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716000" y="21963063"/>
          <a:ext cx="1073671" cy="82688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25</xdr:row>
      <xdr:rowOff>0</xdr:rowOff>
    </xdr:from>
    <xdr:to>
      <xdr:col>9</xdr:col>
      <xdr:colOff>2614613</xdr:colOff>
      <xdr:row>25</xdr:row>
      <xdr:rowOff>381000</xdr:rowOff>
    </xdr:to>
    <xdr:pic>
      <xdr:nvPicPr>
        <xdr:cNvPr id="18" name="Picture 3"/>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716000" y="23209250"/>
          <a:ext cx="2614613" cy="3810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26</xdr:row>
      <xdr:rowOff>0</xdr:rowOff>
    </xdr:from>
    <xdr:to>
      <xdr:col>9</xdr:col>
      <xdr:colOff>742903</xdr:colOff>
      <xdr:row>26</xdr:row>
      <xdr:rowOff>775921</xdr:rowOff>
    </xdr:to>
    <xdr:pic>
      <xdr:nvPicPr>
        <xdr:cNvPr id="19" name="Picture 4" descr="http://thumb7.shutterstock.com/display_pic_with_logo/180313/171929279/stock-photo-schoolboy-standing-in-front-of-a-blackboard-with-a-bright-idea-light-bulb-above-his-head-concept-171929279.jpg"/>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716000" y="24550688"/>
          <a:ext cx="742903" cy="7759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xdr:row>
      <xdr:rowOff>0</xdr:rowOff>
    </xdr:from>
    <xdr:to>
      <xdr:col>9</xdr:col>
      <xdr:colOff>1279029</xdr:colOff>
      <xdr:row>27</xdr:row>
      <xdr:rowOff>909532</xdr:rowOff>
    </xdr:to>
    <xdr:pic>
      <xdr:nvPicPr>
        <xdr:cNvPr id="20" name="Picture 2" descr="http://thumb1.shutterstock.com/display_pic_with_logo/76219/114474988/stock-photo-black-haired-woman-studying-in-the-library-114474988.jp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3716000" y="25725438"/>
          <a:ext cx="1279029" cy="9095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xdr:row>
      <xdr:rowOff>0</xdr:rowOff>
    </xdr:from>
    <xdr:to>
      <xdr:col>9</xdr:col>
      <xdr:colOff>883612</xdr:colOff>
      <xdr:row>28</xdr:row>
      <xdr:rowOff>936104</xdr:rowOff>
    </xdr:to>
    <xdr:pic>
      <xdr:nvPicPr>
        <xdr:cNvPr id="21" name="Picture 2"/>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3716000" y="26876375"/>
          <a:ext cx="883612" cy="93610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29</xdr:row>
      <xdr:rowOff>0</xdr:rowOff>
    </xdr:from>
    <xdr:to>
      <xdr:col>9</xdr:col>
      <xdr:colOff>1676316</xdr:colOff>
      <xdr:row>29</xdr:row>
      <xdr:rowOff>197926</xdr:rowOff>
    </xdr:to>
    <xdr:pic>
      <xdr:nvPicPr>
        <xdr:cNvPr id="22" name="Picture 4"/>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3716000" y="28122563"/>
          <a:ext cx="1676316" cy="19792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30</xdr:row>
      <xdr:rowOff>0</xdr:rowOff>
    </xdr:from>
    <xdr:to>
      <xdr:col>9</xdr:col>
      <xdr:colOff>1976611</xdr:colOff>
      <xdr:row>30</xdr:row>
      <xdr:rowOff>900734</xdr:rowOff>
    </xdr:to>
    <xdr:pic>
      <xdr:nvPicPr>
        <xdr:cNvPr id="23" name="Picture 4"/>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716000" y="29495750"/>
          <a:ext cx="1976611" cy="90073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31</xdr:row>
      <xdr:rowOff>0</xdr:rowOff>
    </xdr:from>
    <xdr:to>
      <xdr:col>9</xdr:col>
      <xdr:colOff>1957586</xdr:colOff>
      <xdr:row>31</xdr:row>
      <xdr:rowOff>603466</xdr:rowOff>
    </xdr:to>
    <xdr:pic>
      <xdr:nvPicPr>
        <xdr:cNvPr id="24" name="Picture 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3716000" y="30837188"/>
          <a:ext cx="1957586" cy="60346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32</xdr:row>
      <xdr:rowOff>0</xdr:rowOff>
    </xdr:from>
    <xdr:to>
      <xdr:col>9</xdr:col>
      <xdr:colOff>1820243</xdr:colOff>
      <xdr:row>32</xdr:row>
      <xdr:rowOff>798038</xdr:rowOff>
    </xdr:to>
    <xdr:pic>
      <xdr:nvPicPr>
        <xdr:cNvPr id="25" name="Picture 3"/>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3716000" y="32083375"/>
          <a:ext cx="1820243" cy="79803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xdr:colOff>
      <xdr:row>33</xdr:row>
      <xdr:rowOff>0</xdr:rowOff>
    </xdr:from>
    <xdr:to>
      <xdr:col>9</xdr:col>
      <xdr:colOff>2476501</xdr:colOff>
      <xdr:row>33</xdr:row>
      <xdr:rowOff>730782</xdr:rowOff>
    </xdr:to>
    <xdr:pic>
      <xdr:nvPicPr>
        <xdr:cNvPr id="26" name="Picture 2"/>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3716001" y="33329563"/>
          <a:ext cx="2476500" cy="73078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34</xdr:row>
      <xdr:rowOff>0</xdr:rowOff>
    </xdr:from>
    <xdr:to>
      <xdr:col>9</xdr:col>
      <xdr:colOff>2132484</xdr:colOff>
      <xdr:row>34</xdr:row>
      <xdr:rowOff>528139</xdr:rowOff>
    </xdr:to>
    <xdr:pic>
      <xdr:nvPicPr>
        <xdr:cNvPr id="27" name="Picture 2"/>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3716000" y="34456688"/>
          <a:ext cx="2132484" cy="52813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35</xdr:row>
      <xdr:rowOff>0</xdr:rowOff>
    </xdr:from>
    <xdr:to>
      <xdr:col>9</xdr:col>
      <xdr:colOff>1911663</xdr:colOff>
      <xdr:row>35</xdr:row>
      <xdr:rowOff>545239</xdr:rowOff>
    </xdr:to>
    <xdr:pic>
      <xdr:nvPicPr>
        <xdr:cNvPr id="28" name="Picture 2"/>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3716000" y="35774313"/>
          <a:ext cx="1911663" cy="54523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36</xdr:row>
      <xdr:rowOff>0</xdr:rowOff>
    </xdr:from>
    <xdr:to>
      <xdr:col>9</xdr:col>
      <xdr:colOff>2455329</xdr:colOff>
      <xdr:row>36</xdr:row>
      <xdr:rowOff>310902</xdr:rowOff>
    </xdr:to>
    <xdr:pic>
      <xdr:nvPicPr>
        <xdr:cNvPr id="29" name="Picture 3"/>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3716000" y="37076063"/>
          <a:ext cx="2455329" cy="31090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shutterstock.com/pic-189279167/stock-photo-young-boy-scratching-his-head-isolated-on-white.html?src=vpbFjyU8yu4hwYGzuhZvcQ-1-28" TargetMode="External"/><Relationship Id="rId7" Type="http://schemas.openxmlformats.org/officeDocument/2006/relationships/hyperlink" Target="http://www.shutterstock.com/pic-114474988/stock-photo-black-haired-woman-studying-in-the-library.html?src=juZa6k-fjrgelb_crDFN-Q-1-48" TargetMode="External"/><Relationship Id="rId2" Type="http://schemas.openxmlformats.org/officeDocument/2006/relationships/hyperlink" Target="http://www.shutterstock.com/pic-108839249/stock-photo-young-student-writes-a-letter-isolated-white-background.html?src=juZa6k-fjrgelb_crDFN-Q-1-24" TargetMode="External"/><Relationship Id="rId1" Type="http://schemas.openxmlformats.org/officeDocument/2006/relationships/hyperlink" Target="http://www.shutterstock.com/pic-220335382/stock-photo-boy-thinking.html?src=vpbFjyU8yu4hwYGzuhZvcQ-1-17" TargetMode="External"/><Relationship Id="rId6" Type="http://schemas.openxmlformats.org/officeDocument/2006/relationships/hyperlink" Target="http://www.shutterstock.com/pic-171929279/stock-photo-schoolboy-standing-in-front-of-a-blackboard-with-a-bright-idea-light-bulb-above-his-head-concept.html?src=vpbFjyU8yu4hwYGzuhZvcQ-1-11" TargetMode="External"/><Relationship Id="rId5" Type="http://schemas.openxmlformats.org/officeDocument/2006/relationships/hyperlink" Target="http://www.shutterstock.com/pic-151718339/stock-photo-cute-lovely-school-children-at-clasroom-having-education-activities.html?src=juZa6k-fjrgelb_crDFN-Q-1-38" TargetMode="External"/><Relationship Id="rId4" Type="http://schemas.openxmlformats.org/officeDocument/2006/relationships/hyperlink" Target="http://www.shutterstock.com/pic-137707106/stock-photo-cute-little-girl-is-thinking-in-front-of-blackboard-little-girl-thinking.html?src=vpbFjyU8yu4hwYGzuhZvcQ-1-15"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37" activePane="bottomLeft" state="frozen"/>
      <selection pane="bottomLeft" activeCell="K37" sqref="K3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8">
        <v>10</v>
      </c>
      <c r="D3" s="89"/>
      <c r="F3" s="81"/>
      <c r="G3" s="82"/>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105.75" customHeight="1" x14ac:dyDescent="0.25">
      <c r="A10" s="12" t="str">
        <f>IF(OR(B10&lt;&gt;"",J10&lt;&gt;""),"IMG01","")</f>
        <v>IMG01</v>
      </c>
      <c r="B10" s="62" t="s">
        <v>190</v>
      </c>
      <c r="C10" s="20" t="str">
        <f t="shared" ref="C10:C41" si="0">IF(OR(B10&lt;&gt;"",J10&lt;&gt;""),IF($G$4="Recurso",CONCATENATE($G$4," ",$G$5),$G$4),"")</f>
        <v>Recurso F7B</v>
      </c>
      <c r="D10" s="63" t="s">
        <v>191</v>
      </c>
      <c r="E10" s="63" t="s">
        <v>166</v>
      </c>
      <c r="F10" s="13" t="str">
        <f t="shared" ref="F10" ca="1" si="1">IF(OR(B10&lt;&gt;"",J10&lt;&gt;""),CONCATENATE($C$7,"_",$A10,IF($G$4="Cuaderno de Estudio","_small",CONCATENATE(IF(I10="","","n"),IF(LEFT($G$5,1)="F",".jpg",".png")))),"")</f>
        <v>CN_10_13_REC120_IMG01.jpg</v>
      </c>
      <c r="G10" s="13" t="str">
        <f ca="1">IF($F10&lt;&gt;"",IF($G$4="Recurso",VLOOKUP($E10,OFFSET('Definición técnica de imagenes'!$A$1,MATCH($G$5,'Definición técnica de imagenes'!$A$1:$A$104,0)-1,1,COUNTIF('Definición técnica de imagenes'!$A$3:$A$102,$G$5),5),5,FALSE),'Definición técnica de imagenes'!$F$16),"")</f>
        <v>350 x 350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94.5" customHeight="1" x14ac:dyDescent="0.25">
      <c r="A11" s="12" t="str">
        <f t="shared" ref="A11:A18" si="3">IF(OR(B11&lt;&gt;"",J11&lt;&gt;""),CONCATENATE(LEFT(A10,3),IF(MID(A10,4,2)+1&lt;10,CONCATENATE("0",MID(A10,4,2)+1))),"")</f>
        <v>IMG02</v>
      </c>
      <c r="B11" s="62" t="s">
        <v>190</v>
      </c>
      <c r="C11" s="20" t="str">
        <f t="shared" si="0"/>
        <v>Recurso F7B</v>
      </c>
      <c r="D11" s="63" t="s">
        <v>191</v>
      </c>
      <c r="E11" s="63" t="s">
        <v>166</v>
      </c>
      <c r="F11" s="13" t="str">
        <f t="shared" ref="F11:F74" ca="1" si="4">IF(OR(B11&lt;&gt;"",J11&lt;&gt;""),CONCATENATE($C$7,"_",$A11,IF($G$4="Cuaderno de Estudio","_small",CONCATENATE(IF(I11="","","n"),IF(LEFT($G$5,1)="F",".jpg",".png")))),"")</f>
        <v>CN_10_13_REC120_IMG02.jpg</v>
      </c>
      <c r="G11" s="13" t="str">
        <f ca="1">IF($F11&lt;&gt;"",IF($G$4="Recurso",VLOOKUP($E11,OFFSET('Definición técnica de imagenes'!$A$1,MATCH($G$5,'Definición técnica de imagenes'!$A$1:$A$104,0)-1,1,COUNTIF('Definición técnica de imagenes'!$A$3:$A$102,$G$5),5),5,FALSE),'Definición técnica de imagenes'!$F$16),"")</f>
        <v>350 x 350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192</v>
      </c>
      <c r="O11" s="2" t="str">
        <f>'Definición técnica de imagenes'!A13</f>
        <v>M101</v>
      </c>
    </row>
    <row r="12" spans="1:16" s="11" customFormat="1" ht="109.5" customHeight="1" x14ac:dyDescent="0.25">
      <c r="A12" s="12" t="str">
        <f t="shared" si="3"/>
        <v>IMG03</v>
      </c>
      <c r="B12" s="62" t="s">
        <v>190</v>
      </c>
      <c r="C12" s="20" t="str">
        <f t="shared" si="0"/>
        <v>Recurso F7B</v>
      </c>
      <c r="D12" s="63" t="s">
        <v>191</v>
      </c>
      <c r="E12" s="63" t="s">
        <v>166</v>
      </c>
      <c r="F12" s="13" t="str">
        <f t="shared" ca="1" si="4"/>
        <v>CN_10_13_REC120_IMG03.jpg</v>
      </c>
      <c r="G12" s="13" t="str">
        <f ca="1">IF($F12&lt;&gt;"",IF($G$4="Recurso",VLOOKUP($E12,OFFSET('Definición técnica de imagenes'!$A$1,MATCH($G$5,'Definición técnica de imagenes'!$A$1:$A$104,0)-1,1,COUNTIF('Definición técnica de imagenes'!$A$3:$A$102,$G$5),5),5,FALSE),'Definición técnica de imagenes'!$F$16),"")</f>
        <v>350 x 350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192</v>
      </c>
      <c r="O12" s="2" t="str">
        <f>'Definición técnica de imagenes'!A18</f>
        <v>Diaporama F1</v>
      </c>
    </row>
    <row r="13" spans="1:16" s="11" customFormat="1" ht="107.25" customHeight="1" x14ac:dyDescent="0.25">
      <c r="A13" s="12" t="str">
        <f t="shared" si="3"/>
        <v>IMG04</v>
      </c>
      <c r="B13" s="78">
        <v>220335382</v>
      </c>
      <c r="C13" s="20" t="str">
        <f t="shared" si="0"/>
        <v>Recurso F7B</v>
      </c>
      <c r="D13" s="63" t="s">
        <v>193</v>
      </c>
      <c r="E13" s="63" t="s">
        <v>166</v>
      </c>
      <c r="F13" s="13" t="str">
        <f t="shared" ca="1" si="4"/>
        <v>CN_10_13_REC120_IMG04.jpg</v>
      </c>
      <c r="G13" s="13" t="str">
        <f ca="1">IF($F13&lt;&gt;"",IF($G$4="Recurso",VLOOKUP($E13,OFFSET('Definición técnica de imagenes'!$A$1,MATCH($G$5,'Definición técnica de imagenes'!$A$1:$A$104,0)-1,1,COUNTIF('Definición técnica de imagenes'!$A$3:$A$102,$G$5),5),5,FALSE),'Definición técnica de imagenes'!$F$16),"")</f>
        <v>350 x 350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04.25" customHeight="1" x14ac:dyDescent="0.25">
      <c r="A14" s="12" t="str">
        <f t="shared" si="3"/>
        <v>IMG05</v>
      </c>
      <c r="B14" s="78">
        <v>108839249</v>
      </c>
      <c r="C14" s="20" t="str">
        <f t="shared" si="0"/>
        <v>Recurso F7B</v>
      </c>
      <c r="D14" s="63" t="s">
        <v>193</v>
      </c>
      <c r="E14" s="63" t="s">
        <v>166</v>
      </c>
      <c r="F14" s="13" t="str">
        <f t="shared" ca="1" si="4"/>
        <v>CN_10_13_REC120_IMG05.jpg</v>
      </c>
      <c r="G14" s="13" t="str">
        <f ca="1">IF($F14&lt;&gt;"",IF($G$4="Recurso",VLOOKUP($E14,OFFSET('Definición técnica de imagenes'!$A$1,MATCH($G$5,'Definición técnica de imagenes'!$A$1:$A$104,0)-1,1,COUNTIF('Definición técnica de imagenes'!$A$3:$A$102,$G$5),5),5,FALSE),'Definición técnica de imagenes'!$F$16),"")</f>
        <v>350 x 350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85.5" customHeight="1" x14ac:dyDescent="0.25">
      <c r="A15" s="12" t="str">
        <f t="shared" si="3"/>
        <v>IMG06</v>
      </c>
      <c r="B15" s="78">
        <v>189279167</v>
      </c>
      <c r="C15" s="20" t="str">
        <f t="shared" si="0"/>
        <v>Recurso F7B</v>
      </c>
      <c r="D15" s="63" t="s">
        <v>193</v>
      </c>
      <c r="E15" s="63" t="s">
        <v>155</v>
      </c>
      <c r="F15" s="13" t="str">
        <f t="shared" ca="1" si="4"/>
        <v>CN_10_13_REC120_IMG06n.jpg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CN_10_13_REC120_IMG06a.jpg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108.75" customHeight="1" x14ac:dyDescent="0.3">
      <c r="A16" s="12" t="str">
        <f t="shared" si="3"/>
        <v>IMG07</v>
      </c>
      <c r="B16" s="62" t="s">
        <v>190</v>
      </c>
      <c r="C16" s="20" t="str">
        <f t="shared" si="0"/>
        <v>Recurso F7B</v>
      </c>
      <c r="D16" s="63" t="s">
        <v>191</v>
      </c>
      <c r="E16" s="63" t="s">
        <v>155</v>
      </c>
      <c r="F16" s="13" t="str">
        <f t="shared" ca="1" si="4"/>
        <v>CN_10_13_REC120_IMG07n.jpg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CN_10_13_REC120_IMG07a.jpg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194</v>
      </c>
      <c r="O16" s="2" t="str">
        <f>'Definición técnica de imagenes'!A25</f>
        <v>F7</v>
      </c>
    </row>
    <row r="17" spans="1:15" s="11" customFormat="1" ht="108" customHeight="1" x14ac:dyDescent="0.25">
      <c r="A17" s="12" t="str">
        <f t="shared" si="3"/>
        <v>IMG08</v>
      </c>
      <c r="B17" s="62" t="s">
        <v>190</v>
      </c>
      <c r="C17" s="20" t="str">
        <f t="shared" si="0"/>
        <v>Recurso F7B</v>
      </c>
      <c r="D17" s="63" t="s">
        <v>191</v>
      </c>
      <c r="E17" s="63" t="s">
        <v>155</v>
      </c>
      <c r="F17" s="13" t="str">
        <f t="shared" ca="1" si="4"/>
        <v>CN_10_13_REC120_IMG08n.jpg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CN_10_13_REC120_IMG08a.jpg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194</v>
      </c>
      <c r="O17" s="2" t="str">
        <f>'Definición técnica de imagenes'!A27</f>
        <v>F7B</v>
      </c>
    </row>
    <row r="18" spans="1:15" s="11" customFormat="1" ht="101.25" customHeight="1" x14ac:dyDescent="0.25">
      <c r="A18" s="12" t="str">
        <f t="shared" si="3"/>
        <v>IMG09</v>
      </c>
      <c r="B18" s="62" t="s">
        <v>190</v>
      </c>
      <c r="C18" s="20" t="str">
        <f t="shared" si="0"/>
        <v>Recurso F7B</v>
      </c>
      <c r="D18" s="63" t="s">
        <v>191</v>
      </c>
      <c r="E18" s="63" t="s">
        <v>155</v>
      </c>
      <c r="F18" s="13" t="str">
        <f t="shared" ca="1" si="4"/>
        <v>CN_10_13_REC120_IMG09n.jpg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CN_10_13_REC120_IMG09a.jpg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194</v>
      </c>
      <c r="O18" s="2" t="str">
        <f>'Definición técnica de imagenes'!A30</f>
        <v>F8</v>
      </c>
    </row>
    <row r="19" spans="1:15" s="11" customFormat="1" ht="106.5" customHeight="1" x14ac:dyDescent="0.3">
      <c r="A19" s="12" t="str">
        <f t="shared" ref="A19:A50" si="6">IF(OR(B19&lt;&gt;"",J19&lt;&gt;""),CONCATENATE(LEFT(A18,3),IF(MID(A18,4,2)+1&lt;10,CONCATENATE("0",MID(A18,4,2)+1),MID(A18,4,2)+1)),"")</f>
        <v>IMG10</v>
      </c>
      <c r="B19" s="62" t="s">
        <v>190</v>
      </c>
      <c r="C19" s="20" t="str">
        <f t="shared" si="0"/>
        <v>Recurso F7B</v>
      </c>
      <c r="D19" s="63" t="s">
        <v>191</v>
      </c>
      <c r="E19" s="63" t="s">
        <v>155</v>
      </c>
      <c r="F19" s="13" t="str">
        <f t="shared" ca="1" si="4"/>
        <v>CN_10_13_REC120_IMG10n.jpg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CN_10_13_REC120_IMG10a.jpg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194</v>
      </c>
      <c r="O19" s="2" t="str">
        <f>'Definición técnica de imagenes'!A31</f>
        <v>F10</v>
      </c>
    </row>
    <row r="20" spans="1:15" s="11" customFormat="1" ht="109.5" customHeight="1" x14ac:dyDescent="0.25">
      <c r="A20" s="12" t="str">
        <f t="shared" si="6"/>
        <v>IMG11</v>
      </c>
      <c r="B20" s="78">
        <v>137707106</v>
      </c>
      <c r="C20" s="20" t="str">
        <f t="shared" si="0"/>
        <v>Recurso F7B</v>
      </c>
      <c r="D20" s="63" t="s">
        <v>193</v>
      </c>
      <c r="E20" s="63" t="s">
        <v>166</v>
      </c>
      <c r="F20" s="13" t="str">
        <f t="shared" ca="1" si="4"/>
        <v>CN_10_13_REC120_IMG11.jpg</v>
      </c>
      <c r="G20" s="13" t="str">
        <f ca="1">IF($F20&lt;&gt;"",IF($G$4="Recurso",VLOOKUP($E20,OFFSET('Definición técnica de imagenes'!$A$1,MATCH($G$5,'Definición técnica de imagenes'!$A$1:$A$104,0)-1,1,COUNTIF('Definición técnica de imagenes'!$A$3:$A$102,$G$5),5),5,FALSE),'Definición técnica de imagenes'!$F$16),"")</f>
        <v>350 x 350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4.25" customHeight="1" x14ac:dyDescent="0.25">
      <c r="A21" s="12" t="str">
        <f t="shared" si="6"/>
        <v>IMG12</v>
      </c>
      <c r="B21" s="78">
        <v>151718339</v>
      </c>
      <c r="C21" s="20" t="str">
        <f t="shared" si="0"/>
        <v>Recurso F7B</v>
      </c>
      <c r="D21" s="63" t="s">
        <v>193</v>
      </c>
      <c r="E21" s="63" t="s">
        <v>166</v>
      </c>
      <c r="F21" s="13" t="str">
        <f t="shared" ca="1" si="4"/>
        <v>CN_10_13_REC120_IMG12.jpg</v>
      </c>
      <c r="G21" s="13" t="str">
        <f ca="1">IF($F21&lt;&gt;"",IF($G$4="Recurso",VLOOKUP($E21,OFFSET('Definición técnica de imagenes'!$A$1,MATCH($G$5,'Definición técnica de imagenes'!$A$1:$A$104,0)-1,1,COUNTIF('Definición técnica de imagenes'!$A$3:$A$102,$G$5),5),5,FALSE),'Definición técnica de imagenes'!$F$16),"")</f>
        <v>350 x 350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18.5" customHeight="1" x14ac:dyDescent="0.25">
      <c r="A22" s="12" t="str">
        <f t="shared" si="6"/>
        <v>IMG13</v>
      </c>
      <c r="B22" s="62" t="s">
        <v>190</v>
      </c>
      <c r="C22" s="20" t="str">
        <f t="shared" si="0"/>
        <v>Recurso F7B</v>
      </c>
      <c r="D22" s="63" t="s">
        <v>191</v>
      </c>
      <c r="E22" s="63" t="s">
        <v>155</v>
      </c>
      <c r="F22" s="13" t="str">
        <f t="shared" ca="1" si="4"/>
        <v>CN_10_13_REC120_IMG13n.jpg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CN_10_13_REC120_IMG13a.jpg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t="s">
        <v>195</v>
      </c>
      <c r="O22" s="2" t="str">
        <f>'Definición técnica de imagenes'!A34</f>
        <v>F12</v>
      </c>
    </row>
    <row r="23" spans="1:15" s="11" customFormat="1" ht="100.5" customHeight="1" x14ac:dyDescent="0.25">
      <c r="A23" s="12" t="str">
        <f t="shared" si="6"/>
        <v>IMG14</v>
      </c>
      <c r="B23" s="62" t="s">
        <v>190</v>
      </c>
      <c r="C23" s="20" t="str">
        <f t="shared" si="0"/>
        <v>Recurso F7B</v>
      </c>
      <c r="D23" s="63" t="s">
        <v>191</v>
      </c>
      <c r="E23" s="63" t="s">
        <v>155</v>
      </c>
      <c r="F23" s="13" t="str">
        <f t="shared" ca="1" si="4"/>
        <v>CN_10_13_REC120_IMG14n.jpg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CN_10_13_REC120_IMG14a.jpg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t="s">
        <v>195</v>
      </c>
      <c r="O23" s="2" t="str">
        <f>'Definición técnica de imagenes'!A35</f>
        <v>F13</v>
      </c>
    </row>
    <row r="24" spans="1:15" s="11" customFormat="1" ht="98.25" customHeight="1" x14ac:dyDescent="0.25">
      <c r="A24" s="12" t="str">
        <f t="shared" si="6"/>
        <v>IMG15</v>
      </c>
      <c r="B24" s="62" t="s">
        <v>190</v>
      </c>
      <c r="C24" s="20" t="str">
        <f t="shared" si="0"/>
        <v>Recurso F7B</v>
      </c>
      <c r="D24" s="63" t="s">
        <v>191</v>
      </c>
      <c r="E24" s="63" t="s">
        <v>155</v>
      </c>
      <c r="F24" s="13" t="str">
        <f t="shared" ca="1" si="4"/>
        <v>CN_10_13_REC120_IMG15n.jpg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CN_10_13_REC120_IMG15a.jpg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t="s">
        <v>195</v>
      </c>
      <c r="O24" s="2" t="str">
        <f>'Definición técnica de imagenes'!A37</f>
        <v>F13B</v>
      </c>
    </row>
    <row r="25" spans="1:15" s="11" customFormat="1" ht="98.25" customHeight="1" x14ac:dyDescent="0.25">
      <c r="A25" s="12" t="str">
        <f t="shared" si="6"/>
        <v>IMG16</v>
      </c>
      <c r="B25" s="62" t="s">
        <v>190</v>
      </c>
      <c r="C25" s="20" t="str">
        <f t="shared" si="0"/>
        <v>Recurso F7B</v>
      </c>
      <c r="D25" s="63" t="s">
        <v>191</v>
      </c>
      <c r="E25" s="63" t="s">
        <v>155</v>
      </c>
      <c r="F25" s="13" t="str">
        <f t="shared" ca="1" si="4"/>
        <v>CN_10_13_REC120_IMG16n.jpg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CN_10_13_REC120_IMG16a.jpg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t="s">
        <v>195</v>
      </c>
    </row>
    <row r="26" spans="1:15" s="11" customFormat="1" ht="105.75" customHeight="1" x14ac:dyDescent="0.25">
      <c r="A26" s="12" t="str">
        <f t="shared" si="6"/>
        <v>IMG17</v>
      </c>
      <c r="B26" s="62" t="s">
        <v>190</v>
      </c>
      <c r="C26" s="20" t="str">
        <f t="shared" si="0"/>
        <v>Recurso F7B</v>
      </c>
      <c r="D26" s="63" t="s">
        <v>191</v>
      </c>
      <c r="E26" s="63" t="s">
        <v>155</v>
      </c>
      <c r="F26" s="13" t="str">
        <f t="shared" ca="1" si="4"/>
        <v>CN_10_13_REC120_IMG17n.jpg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CN_10_13_REC120_IMG17a.jpg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4" t="s">
        <v>195</v>
      </c>
    </row>
    <row r="27" spans="1:15" s="11" customFormat="1" ht="92.25" customHeight="1" x14ac:dyDescent="0.25">
      <c r="A27" s="12" t="str">
        <f t="shared" si="6"/>
        <v>IMG18</v>
      </c>
      <c r="B27" s="78">
        <v>171929279</v>
      </c>
      <c r="C27" s="20" t="str">
        <f t="shared" si="0"/>
        <v>Recurso F7B</v>
      </c>
      <c r="D27" s="63" t="s">
        <v>193</v>
      </c>
      <c r="E27" s="63" t="s">
        <v>166</v>
      </c>
      <c r="F27" s="13" t="str">
        <f t="shared" ca="1" si="4"/>
        <v>CN_10_13_REC120_IMG18.jpg</v>
      </c>
      <c r="G27" s="13" t="str">
        <f ca="1">IF($F27&lt;&gt;"",IF($G$4="Recurso",VLOOKUP($E27,OFFSET('Definición técnica de imagenes'!$A$1,MATCH($G$5,'Definición técnica de imagenes'!$A$1:$A$104,0)-1,1,COUNTIF('Definición técnica de imagenes'!$A$3:$A$102,$G$5),5),5,FALSE),'Definición técnica de imagenes'!$F$16),"")</f>
        <v>350 x 350 px</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90.75" customHeight="1" x14ac:dyDescent="0.25">
      <c r="A28" s="12" t="str">
        <f t="shared" si="6"/>
        <v>IMG19</v>
      </c>
      <c r="B28" s="78">
        <v>114474988</v>
      </c>
      <c r="C28" s="20" t="str">
        <f t="shared" si="0"/>
        <v>Recurso F7B</v>
      </c>
      <c r="D28" s="63" t="s">
        <v>193</v>
      </c>
      <c r="E28" s="63" t="s">
        <v>166</v>
      </c>
      <c r="F28" s="13" t="str">
        <f t="shared" ca="1" si="4"/>
        <v>CN_10_13_REC120_IMG19.jpg</v>
      </c>
      <c r="G28" s="13" t="str">
        <f ca="1">IF($F28&lt;&gt;"",IF($G$4="Recurso",VLOOKUP($E28,OFFSET('Definición técnica de imagenes'!$A$1,MATCH($G$5,'Definición técnica de imagenes'!$A$1:$A$104,0)-1,1,COUNTIF('Definición técnica de imagenes'!$A$3:$A$102,$G$5),5),5,FALSE),'Definición técnica de imagenes'!$F$16),"")</f>
        <v>350 x 350 px</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8.25" customHeight="1" x14ac:dyDescent="0.25">
      <c r="A29" s="12" t="str">
        <f t="shared" si="6"/>
        <v>IMG20</v>
      </c>
      <c r="B29" s="62" t="s">
        <v>190</v>
      </c>
      <c r="C29" s="20" t="str">
        <f t="shared" si="0"/>
        <v>Recurso F7B</v>
      </c>
      <c r="D29" s="63" t="s">
        <v>191</v>
      </c>
      <c r="E29" s="63" t="s">
        <v>155</v>
      </c>
      <c r="F29" s="13" t="str">
        <f t="shared" ca="1" si="4"/>
        <v>CN_10_13_REC120_IMG20n.jpg</v>
      </c>
      <c r="G29" s="13" t="str">
        <f ca="1">IF($F29&lt;&gt;"",IF($G$4="Recurso",VLOOKUP($E29,OFFSET('Definición técnica de imagenes'!$A$1,MATCH($G$5,'Definición técnica de imagenes'!$A$1:$A$104,0)-1,1,COUNTIF('Definición técnica de imagenes'!$A$3:$A$102,$G$5),5),5,FALSE),'Definición técnica de imagenes'!$F$16),"")</f>
        <v>320 x 480 px</v>
      </c>
      <c r="H29" s="13" t="str">
        <f t="shared" ca="1" si="5"/>
        <v>CN_10_13_REC120_IMG20a.jpg</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458 px</v>
      </c>
      <c r="J29" s="64"/>
      <c r="K29" s="64" t="s">
        <v>196</v>
      </c>
    </row>
    <row r="30" spans="1:15" s="11" customFormat="1" ht="108" customHeight="1" x14ac:dyDescent="0.25">
      <c r="A30" s="12" t="str">
        <f t="shared" si="6"/>
        <v>IMG21</v>
      </c>
      <c r="B30" s="62" t="s">
        <v>190</v>
      </c>
      <c r="C30" s="20" t="str">
        <f t="shared" si="0"/>
        <v>Recurso F7B</v>
      </c>
      <c r="D30" s="63" t="s">
        <v>191</v>
      </c>
      <c r="E30" s="63" t="s">
        <v>155</v>
      </c>
      <c r="F30" s="13" t="str">
        <f t="shared" ca="1" si="4"/>
        <v>CN_10_13_REC120_IMG21n.jpg</v>
      </c>
      <c r="G30" s="13" t="str">
        <f ca="1">IF($F30&lt;&gt;"",IF($G$4="Recurso",VLOOKUP($E30,OFFSET('Definición técnica de imagenes'!$A$1,MATCH($G$5,'Definición técnica de imagenes'!$A$1:$A$104,0)-1,1,COUNTIF('Definición técnica de imagenes'!$A$3:$A$102,$G$5),5),5,FALSE),'Definición técnica de imagenes'!$F$16),"")</f>
        <v>320 x 480 px</v>
      </c>
      <c r="H30" s="13" t="str">
        <f t="shared" ca="1" si="5"/>
        <v>CN_10_13_REC120_IMG21a.jpg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458 px</v>
      </c>
      <c r="J30" s="64"/>
      <c r="K30" s="64" t="s">
        <v>196</v>
      </c>
    </row>
    <row r="31" spans="1:15" s="11" customFormat="1" ht="105.75" customHeight="1" x14ac:dyDescent="0.25">
      <c r="A31" s="12" t="str">
        <f t="shared" si="6"/>
        <v>IMG22</v>
      </c>
      <c r="B31" s="62" t="s">
        <v>190</v>
      </c>
      <c r="C31" s="20" t="str">
        <f t="shared" si="0"/>
        <v>Recurso F7B</v>
      </c>
      <c r="D31" s="63" t="s">
        <v>191</v>
      </c>
      <c r="E31" s="63" t="s">
        <v>155</v>
      </c>
      <c r="F31" s="13" t="str">
        <f t="shared" ca="1" si="4"/>
        <v>CN_10_13_REC120_IMG22n.jpg</v>
      </c>
      <c r="G31" s="13" t="str">
        <f ca="1">IF($F31&lt;&gt;"",IF($G$4="Recurso",VLOOKUP($E31,OFFSET('Definición técnica de imagenes'!$A$1,MATCH($G$5,'Definición técnica de imagenes'!$A$1:$A$104,0)-1,1,COUNTIF('Definición técnica de imagenes'!$A$3:$A$102,$G$5),5),5,FALSE),'Definición técnica de imagenes'!$F$16),"")</f>
        <v>320 x 480 px</v>
      </c>
      <c r="H31" s="13" t="str">
        <f t="shared" ca="1" si="5"/>
        <v>CN_10_13_REC120_IMG22a.jpg</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458 px</v>
      </c>
      <c r="J31" s="64"/>
      <c r="K31" s="64" t="s">
        <v>196</v>
      </c>
    </row>
    <row r="32" spans="1:15" s="11" customFormat="1" ht="98.25" customHeight="1" x14ac:dyDescent="0.25">
      <c r="A32" s="12" t="str">
        <f t="shared" si="6"/>
        <v>IMG23</v>
      </c>
      <c r="B32" s="62" t="s">
        <v>190</v>
      </c>
      <c r="C32" s="20" t="str">
        <f t="shared" si="0"/>
        <v>Recurso F7B</v>
      </c>
      <c r="D32" s="63" t="s">
        <v>191</v>
      </c>
      <c r="E32" s="63" t="s">
        <v>155</v>
      </c>
      <c r="F32" s="13" t="str">
        <f t="shared" ca="1" si="4"/>
        <v>CN_10_13_REC120_IMG23n.jpg</v>
      </c>
      <c r="G32" s="13" t="str">
        <f ca="1">IF($F32&lt;&gt;"",IF($G$4="Recurso",VLOOKUP($E32,OFFSET('Definición técnica de imagenes'!$A$1,MATCH($G$5,'Definición técnica de imagenes'!$A$1:$A$104,0)-1,1,COUNTIF('Definición técnica de imagenes'!$A$3:$A$102,$G$5),5),5,FALSE),'Definición técnica de imagenes'!$F$16),"")</f>
        <v>320 x 480 px</v>
      </c>
      <c r="H32" s="13" t="str">
        <f t="shared" ca="1" si="5"/>
        <v>CN_10_13_REC120_IMG23a.jpg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458 px</v>
      </c>
      <c r="J32" s="64"/>
      <c r="K32" s="64" t="s">
        <v>196</v>
      </c>
    </row>
    <row r="33" spans="1:15" s="11" customFormat="1" ht="98.25" customHeight="1" x14ac:dyDescent="0.25">
      <c r="A33" s="12" t="str">
        <f t="shared" si="6"/>
        <v>IMG24</v>
      </c>
      <c r="B33" s="62" t="s">
        <v>190</v>
      </c>
      <c r="C33" s="20" t="str">
        <f t="shared" si="0"/>
        <v>Recurso F7B</v>
      </c>
      <c r="D33" s="63" t="s">
        <v>191</v>
      </c>
      <c r="E33" s="63" t="s">
        <v>155</v>
      </c>
      <c r="F33" s="13" t="str">
        <f t="shared" ca="1" si="4"/>
        <v>CN_10_13_REC120_IMG24n.jpg</v>
      </c>
      <c r="G33" s="13" t="str">
        <f ca="1">IF($F33&lt;&gt;"",IF($G$4="Recurso",VLOOKUP($E33,OFFSET('Definición técnica de imagenes'!$A$1,MATCH($G$5,'Definición técnica de imagenes'!$A$1:$A$104,0)-1,1,COUNTIF('Definición técnica de imagenes'!$A$3:$A$102,$G$5),5),5,FALSE),'Definición técnica de imagenes'!$F$16),"")</f>
        <v>320 x 480 px</v>
      </c>
      <c r="H33" s="13" t="str">
        <f t="shared" ca="1" si="5"/>
        <v>CN_10_13_REC120_IMG24a.jpg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458 px</v>
      </c>
      <c r="J33" s="64"/>
      <c r="K33" s="64" t="s">
        <v>196</v>
      </c>
    </row>
    <row r="34" spans="1:15" s="11" customFormat="1" ht="88.5" customHeight="1" x14ac:dyDescent="0.25">
      <c r="A34" s="12" t="str">
        <f t="shared" si="6"/>
        <v>IMG25</v>
      </c>
      <c r="B34" s="62" t="s">
        <v>190</v>
      </c>
      <c r="C34" s="20" t="str">
        <f t="shared" si="0"/>
        <v>Recurso F7B</v>
      </c>
      <c r="D34" s="63" t="s">
        <v>191</v>
      </c>
      <c r="E34" s="63" t="s">
        <v>155</v>
      </c>
      <c r="F34" s="13" t="str">
        <f t="shared" ca="1" si="4"/>
        <v>CN_10_13_REC120_IMG25n.jpg</v>
      </c>
      <c r="G34" s="13" t="str">
        <f ca="1">IF($F34&lt;&gt;"",IF($G$4="Recurso",VLOOKUP($E34,OFFSET('Definición técnica de imagenes'!$A$1,MATCH($G$5,'Definición técnica de imagenes'!$A$1:$A$104,0)-1,1,COUNTIF('Definición técnica de imagenes'!$A$3:$A$102,$G$5),5),5,FALSE),'Definición técnica de imagenes'!$F$16),"")</f>
        <v>320 x 480 px</v>
      </c>
      <c r="H34" s="13" t="str">
        <f t="shared" ca="1" si="5"/>
        <v>CN_10_13_REC120_IMG25a.jpg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458 px</v>
      </c>
      <c r="J34" s="64"/>
      <c r="K34" s="64" t="s">
        <v>196</v>
      </c>
      <c r="O34" s="2"/>
    </row>
    <row r="35" spans="1:15" s="11" customFormat="1" ht="103.5" customHeight="1" x14ac:dyDescent="0.25">
      <c r="A35" s="12" t="str">
        <f t="shared" si="6"/>
        <v>IMG26</v>
      </c>
      <c r="B35" s="62" t="s">
        <v>190</v>
      </c>
      <c r="C35" s="20" t="str">
        <f t="shared" si="0"/>
        <v>Recurso F7B</v>
      </c>
      <c r="D35" s="63" t="s">
        <v>191</v>
      </c>
      <c r="E35" s="63" t="s">
        <v>155</v>
      </c>
      <c r="F35" s="13" t="str">
        <f t="shared" ca="1" si="4"/>
        <v>CN_10_13_REC120_IMG26n.jpg</v>
      </c>
      <c r="G35" s="13" t="str">
        <f ca="1">IF($F35&lt;&gt;"",IF($G$4="Recurso",VLOOKUP($E35,OFFSET('Definición técnica de imagenes'!$A$1,MATCH($G$5,'Definición técnica de imagenes'!$A$1:$A$104,0)-1,1,COUNTIF('Definición técnica de imagenes'!$A$3:$A$102,$G$5),5),5,FALSE),'Definición técnica de imagenes'!$F$16),"")</f>
        <v>320 x 480 px</v>
      </c>
      <c r="H35" s="13" t="str">
        <f t="shared" ca="1" si="5"/>
        <v>CN_10_13_REC120_IMG26a.jpg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458 px</v>
      </c>
      <c r="J35" s="63"/>
      <c r="K35" s="65" t="s">
        <v>196</v>
      </c>
      <c r="O35" s="2"/>
    </row>
    <row r="36" spans="1:15" s="11" customFormat="1" ht="102.75" customHeight="1" x14ac:dyDescent="0.25">
      <c r="A36" s="12" t="str">
        <f t="shared" si="6"/>
        <v>IMG27</v>
      </c>
      <c r="B36" s="62" t="s">
        <v>190</v>
      </c>
      <c r="C36" s="20" t="str">
        <f t="shared" si="0"/>
        <v>Recurso F7B</v>
      </c>
      <c r="D36" s="63" t="s">
        <v>191</v>
      </c>
      <c r="E36" s="63" t="s">
        <v>155</v>
      </c>
      <c r="F36" s="13" t="str">
        <f t="shared" ca="1" si="4"/>
        <v>CN_10_13_REC120_IMG27n.jpg</v>
      </c>
      <c r="G36" s="13" t="str">
        <f ca="1">IF($F36&lt;&gt;"",IF($G$4="Recurso",VLOOKUP($E36,OFFSET('Definición técnica de imagenes'!$A$1,MATCH($G$5,'Definición técnica de imagenes'!$A$1:$A$104,0)-1,1,COUNTIF('Definición técnica de imagenes'!$A$3:$A$102,$G$5),5),5,FALSE),'Definición técnica de imagenes'!$F$16),"")</f>
        <v>320 x 480 px</v>
      </c>
      <c r="H36" s="13" t="str">
        <f t="shared" ca="1" si="5"/>
        <v>CN_10_13_REC120_IMG27a.jpg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458 px</v>
      </c>
      <c r="J36" s="63"/>
      <c r="K36" s="65" t="s">
        <v>196</v>
      </c>
      <c r="O36" s="2"/>
    </row>
    <row r="37" spans="1:15" s="11" customFormat="1" ht="80.25" customHeight="1" x14ac:dyDescent="0.25">
      <c r="A37" s="12" t="str">
        <f t="shared" si="6"/>
        <v>IMG28</v>
      </c>
      <c r="B37" s="62" t="s">
        <v>190</v>
      </c>
      <c r="C37" s="20" t="str">
        <f t="shared" si="0"/>
        <v>Recurso F7B</v>
      </c>
      <c r="D37" s="63" t="s">
        <v>191</v>
      </c>
      <c r="E37" s="63" t="s">
        <v>155</v>
      </c>
      <c r="F37" s="13" t="str">
        <f t="shared" ca="1" si="4"/>
        <v>CN_10_13_REC120_IMG28n.jpg</v>
      </c>
      <c r="G37" s="13" t="str">
        <f ca="1">IF($F37&lt;&gt;"",IF($G$4="Recurso",VLOOKUP($E37,OFFSET('Definición técnica de imagenes'!$A$1,MATCH($G$5,'Definición técnica de imagenes'!$A$1:$A$104,0)-1,1,COUNTIF('Definición técnica de imagenes'!$A$3:$A$102,$G$5),5),5,FALSE),'Definición técnica de imagenes'!$F$16),"")</f>
        <v>320 x 480 px</v>
      </c>
      <c r="H37" s="13" t="str">
        <f t="shared" ca="1" si="5"/>
        <v>CN_10_13_REC120_IMG28a.jpg</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458 px</v>
      </c>
      <c r="J37" s="70"/>
      <c r="K37" s="65" t="s">
        <v>195</v>
      </c>
    </row>
    <row r="38" spans="1:15" s="11" customFormat="1" ht="59.25"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3" r:id="rId1" display="http://www.shutterstock.com/pic-220335382/stock-photo-boy-thinking.html?src=vpbFjyU8yu4hwYGzuhZvcQ-1-17"/>
    <hyperlink ref="B14" r:id="rId2" display="http://www.shutterstock.com/pic-108839249/stock-photo-young-student-writes-a-letter-isolated-white-background.html?src=juZa6k-fjrgelb_crDFN-Q-1-24"/>
    <hyperlink ref="B15" r:id="rId3" display="http://www.shutterstock.com/pic-189279167/stock-photo-young-boy-scratching-his-head-isolated-on-white.html?src=vpbFjyU8yu4hwYGzuhZvcQ-1-28"/>
    <hyperlink ref="B20" r:id="rId4" display="http://www.shutterstock.com/pic-137707106/stock-photo-cute-little-girl-is-thinking-in-front-of-blackboard-little-girl-thinking.html?src=vpbFjyU8yu4hwYGzuhZvcQ-1-15"/>
    <hyperlink ref="B21" r:id="rId5" display="http://www.shutterstock.com/pic-151718339/stock-photo-cute-lovely-school-children-at-clasroom-having-education-activities.html?src=juZa6k-fjrgelb_crDFN-Q-1-38"/>
    <hyperlink ref="B27" r:id="rId6" display="http://www.shutterstock.com/pic-171929279/stock-photo-schoolboy-standing-in-front-of-a-blackboard-with-a-bright-idea-light-bulb-above-his-head-concept.html?src=vpbFjyU8yu4hwYGzuhZvcQ-1-11"/>
    <hyperlink ref="B28" r:id="rId7" display="http://www.shutterstock.com/pic-114474988/stock-photo-black-haired-woman-studying-in-the-library.html?src=juZa6k-fjrgelb_crDFN-Q-1-48"/>
  </hyperlinks>
  <pageMargins left="0.75" right="0.75" top="1" bottom="1" header="0.5" footer="0.5"/>
  <pageSetup orientation="portrait" horizontalDpi="4294967292" verticalDpi="4294967292" r:id="rId8"/>
  <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2016-05-23T00:37:41Z</dcterms:modified>
</cp:coreProperties>
</file>