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H29" i="1"/>
  <c r="H25" i="1"/>
  <c r="H24" i="1"/>
  <c r="H17" i="1"/>
  <c r="H16" i="1"/>
  <c r="H15" i="1"/>
  <c r="H14" i="1"/>
  <c r="H13" i="1"/>
  <c r="H12" i="1"/>
  <c r="H11" i="1"/>
  <c r="K45" i="2"/>
  <c r="J21"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5" i="2" l="1"/>
  <c r="D7" i="2" s="1"/>
  <c r="D17" i="2"/>
  <c r="D18" i="2" s="1"/>
  <c r="F11" i="1"/>
  <c r="G11" i="1" s="1"/>
  <c r="H10" i="1"/>
  <c r="A13" i="1"/>
  <c r="F13" i="1" s="1"/>
  <c r="G13" i="1" s="1"/>
  <c r="F10" i="1"/>
  <c r="G10" i="1" s="1"/>
  <c r="A14" i="1" l="1"/>
  <c r="F14" i="1" s="1"/>
  <c r="G14" i="1" s="1"/>
  <c r="A15" i="1" l="1"/>
  <c r="F15" i="1" s="1"/>
  <c r="G15" i="1" s="1"/>
  <c r="A16" i="1" l="1"/>
  <c r="F16" i="1" s="1"/>
  <c r="G16" i="1" s="1"/>
  <c r="A17" i="1" l="1"/>
  <c r="F17" i="1" s="1"/>
  <c r="G17" i="1" s="1"/>
  <c r="A18" i="1" l="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s="1"/>
  <c r="G24" i="1" s="1"/>
  <c r="A25" i="1" l="1"/>
  <c r="F25" i="1" s="1"/>
  <c r="G25" i="1" s="1"/>
  <c r="A26" i="1" l="1"/>
  <c r="F26" i="1" l="1"/>
  <c r="G26" i="1" s="1"/>
  <c r="H26" i="1"/>
  <c r="A27" i="1"/>
  <c r="F27" i="1" l="1"/>
  <c r="G27" i="1" s="1"/>
  <c r="H27" i="1"/>
  <c r="A28" i="1"/>
  <c r="F28" i="1" l="1"/>
  <c r="G28" i="1" s="1"/>
  <c r="H28" i="1"/>
  <c r="A29" i="1"/>
  <c r="F29" i="1" s="1"/>
  <c r="G29" i="1" s="1"/>
  <c r="A30" i="1" l="1"/>
  <c r="F30" i="1" l="1"/>
  <c r="G30" i="1" s="1"/>
  <c r="H30" i="1"/>
  <c r="A31" i="1"/>
  <c r="F31" i="1" l="1"/>
  <c r="G31" i="1" s="1"/>
  <c r="H31" i="1"/>
  <c r="A32" i="1"/>
  <c r="F32" i="1" l="1"/>
  <c r="G32" i="1" s="1"/>
  <c r="H32" i="1"/>
  <c r="A33" i="1"/>
  <c r="F33" i="1" l="1"/>
  <c r="G33" i="1" s="1"/>
  <c r="H33" i="1"/>
  <c r="A34" i="1"/>
  <c r="F34" i="1" l="1"/>
  <c r="G34" i="1" s="1"/>
  <c r="H34" i="1"/>
  <c r="A35" i="1"/>
  <c r="F35" i="1" l="1"/>
  <c r="G35" i="1" s="1"/>
  <c r="H35" i="1"/>
  <c r="A36" i="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<sst xmlns="http://schemas.openxmlformats.org/spreadsheetml/2006/main" count="438" uniqueCount="200">
  <si>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</si>
  <si>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</si>
  <si>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</si>
  <si>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</si>
  <si>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</si>
  <si>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</si>
  <si>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</si>
  <si>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</si>
  <si>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</si>
  <si>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</si>
  <si>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</si>
  <si>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</si>
  <si>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</si>
  <si>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</si>
  <si>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</si>
  <si>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</si>
  <si>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</si>
  <si>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</si>
  <si>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</si>
  <si>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</si>
  <si>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</si>
  <si>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</si>
  <si>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</si>
  <si>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</si>
  <si>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</si>
  <si>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</si>
  <si>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</si>
  <si>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</si>
  <si>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</si>
  <si>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</si>
  <si>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</si>
  <si>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</si>
  <si>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</si>
  <si>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</si>
  <si>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</si>
  <si>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</si>
  <si>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</si>
  <si>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</si>
  <si>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</si>
  <si>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</si>
  <si>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</si>
  <si>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</si>
  <si>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</si>
  <si>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</si>
  <si>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</si>
  <si>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</si>
  <si>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</si>
  <si>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</si>
  <si>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</si>
  <si>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</si>
  <si>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</si>
  <si>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</si>
  <si>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</si>
  <si>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</si>
  <si>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</si>
  <si>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</si>
  <si>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</si>
  <si>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</si>
  <si>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</si>
  <si>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</si>
  <si>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</si>
  <si>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</si>
  <si>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</si>
  <si>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</si>
  <si>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</si>
  <si>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</si>
  <si>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</si>
  <si>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</si>
  <si>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</si>
  <si>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</si>
  <si>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</si>
  <si>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</si>
  <si>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</si>
  <si>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</si>
  <si>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</si>
  <si>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</si>
  <si>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</si>
  <si>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</si>
  <si>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</si>
  <si>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</si>
  <si>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</si>
  <si>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</si>
  <si>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</si>
  <si>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</si>
  <si>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</si>
  <si>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</si>
  <si>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</si>
  <si>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</si>
  <si>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</si>
  <si>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</si>
  <si>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</si>
  <si>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</si>
  <si>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</si>
  <si>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</si>
  <si>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</si>
  <si>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</si>
  <si>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</si>
  <si>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</si>
  <si>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</si>
  <si>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</si>
  <si>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</si>
  <si>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</si>
  <si>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</si>
  <si>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</si>
  <si>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</si>
  <si>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</si>
  <si>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</si>
  <si>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</si>
  <si>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</si>
  <si>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</si>
  <si>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</si>
  <si>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</si>
  <si>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</si>
  <si>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</si>
  <si>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</si>
  <si>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</si>
  <si>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</si>
  <si>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</si>
  <si>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</si>
  <si>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</si>
  <si>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</si>
  <si>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</si>
  <si>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</si>
  <si>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</si>
  <si>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</si>
  <si>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</si>
  <si>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</si>
  <si>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</si>
  <si>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</si>
  <si>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</si>
  <si>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</si>
  <si>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</si>
  <si>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</si>
  <si>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</si>
  <si>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</si>
  <si>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</si>
  <si>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</si>
  <si>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</si>
  <si>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</si>
  <si>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</si>
  <si>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</si>
  <si>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</si>
  <si>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</si>
  <si>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</si>
  <si>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</si>
  <si>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</si>
  <si>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</si>
  <si>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</si>
  <si>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</si>
  <si>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</si>
  <si>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</si>
  <si>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</si>
  <si>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</si>
  <si>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</si>
  <si>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</si>
  <si>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</si>
  <si>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</si>
  <si>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</si>
  <si>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</si>
  <si>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</si>
  <si>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</si>
  <si>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</si>
  <si>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</si>
  <si>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</si>
  <si>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</si>
  <si>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</si>
  <si>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</si>
  <si>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</si>
  <si>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</si>
  <si>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</si>
  <si>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</si>
  <si>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</si>
  <si>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</si>
  <si>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</si>
  <si>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</si>
  <si>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</si>
  <si>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</si>
  <si>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</si>
  <si>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</si>
  <si>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</si>
  <si>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</si>
  <si>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</si>
  <si>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</si>
  <si>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</si>
  <si>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</si>
  <si>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</si>
  <si>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</si>
  <si>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</si>
  <si>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Las reacciones químicas</t>
  </si>
  <si>
    <t>CN_10_13_REC40</t>
  </si>
  <si>
    <t>Fotografía</t>
  </si>
  <si>
    <t> 57562948</t>
  </si>
  <si>
    <t> 249920506</t>
  </si>
  <si>
    <t>Ver descripción y observaciones</t>
  </si>
  <si>
    <t>Ilustración</t>
  </si>
  <si>
    <t>Realizar ilustración igual a la imagen guía.</t>
  </si>
  <si>
    <t xml:space="preserve">126110027
</t>
  </si>
  <si>
    <t>realizar ilustración igual a la imagen guía.</t>
  </si>
  <si>
    <t>realizar ilustración igual a la imagen guía. Por favor utilizar en la ilustración de arriba las flechas que se encuentran en la ilustración de abajo.</t>
  </si>
  <si>
    <t>Realizar ilustración para ficha del estudiante igual a la imagen guia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</si>
</sst>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horizontal="left" vertical="center" readingOrder="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png"/><Relationship Id="rId7" Type="http://schemas.openxmlformats.org/officeDocument/2006/relationships/image" Target="../media/image7.jpe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jpe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9</xdr:col>
      <xdr:colOff>62993</xdr:colOff>
      <xdr:row>8</xdr:row>
      <xdr:rowOff>484187</xdr:rowOff>
    </xdr:from>
    <xdr:to>
      <xdr:col>9</xdr:col>
      <xdr:colOff>806706</xdr:colOff>
      <xdr:row>9</xdr:row>
      <xdr:rowOff>1165150</xdr:rowOff>
    </xdr:to>
    <xdr:pic>
      <xdr:nvPicPr>
        <xdr:cNvPr id="2" name="Picture 4" descr="http://thumb101.shutterstock.com/display_pic_with_logo/250930/250578097/stock-photo-chemical-reaction-in-volumetric-flask-glass-kept-in-the-hands-of-scientist-studio-shoot-250578097.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78993" y="2119312"/>
          <a:ext cx="743713" cy="11651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230188</xdr:colOff>
      <xdr:row>10</xdr:row>
      <xdr:rowOff>31750</xdr:rowOff>
    </xdr:from>
    <xdr:to>
      <xdr:col>9</xdr:col>
      <xdr:colOff>1230313</xdr:colOff>
      <xdr:row>10</xdr:row>
      <xdr:rowOff>1218767</xdr:rowOff>
    </xdr:to>
    <xdr:pic>
      <xdr:nvPicPr>
        <xdr:cNvPr id="3" name="Picture 2" descr="http://thumb7.shutterstock.com/display_pic_with_logo/258064/127475249/stock-photo-lighting-a-match-and-box-on-black-background-127475249.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946188" y="3381375"/>
          <a:ext cx="1000125" cy="1187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1524288</xdr:colOff>
      <xdr:row>11</xdr:row>
      <xdr:rowOff>1178783</xdr:rowOff>
    </xdr:to>
    <xdr:pic>
      <xdr:nvPicPr>
        <xdr:cNvPr id="4" name="Picture 6" descr="http://thumb101.shutterstock.com/display_pic_with_logo/426/426,1279682031,17/stock-photo-a-chemist-or-medical-research-scientist-adds-chemicals-to-a-erlenmeyer-flask-for-a-violent-57562948.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716000" y="4627563"/>
          <a:ext cx="1524288" cy="11787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1152128</xdr:colOff>
      <xdr:row>12</xdr:row>
      <xdr:rowOff>1203334</xdr:rowOff>
    </xdr:to>
    <xdr:pic>
      <xdr:nvPicPr>
        <xdr:cNvPr id="5" name="Picture 2" descr="http://thumb9.shutterstock.com/display_pic_with_logo/182893/151891262/stock-photo-young-chemist-in-protective-wear-observes-reaction-in-conical-flask-151891262.jp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16000" y="5857875"/>
          <a:ext cx="1152128" cy="12033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1132145</xdr:colOff>
      <xdr:row>13</xdr:row>
      <xdr:rowOff>805081</xdr:rowOff>
    </xdr:to>
    <xdr:pic>
      <xdr:nvPicPr>
        <xdr:cNvPr id="6" name="Picture 6" descr="http://thumb7.shutterstock.com/display_pic_with_logo/2259785/236654359/stock-photo-scientist-dropping-the-reagent-into-test-tube-for-reaction-testing-in-chemical-laboratory-236654359.jpg"/>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3716000" y="7254875"/>
          <a:ext cx="1132145" cy="8050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1</xdr:rowOff>
    </xdr:from>
    <xdr:to>
      <xdr:col>9</xdr:col>
      <xdr:colOff>902645</xdr:colOff>
      <xdr:row>14</xdr:row>
      <xdr:rowOff>1039813</xdr:rowOff>
    </xdr:to>
    <xdr:pic>
      <xdr:nvPicPr>
        <xdr:cNvPr id="7" name="Picture 4" descr="http://thumb1.shutterstock.com/display_pic_with_logo/349783/189252794/stock-photo-structure-of-a-thermite-reaction-189252794.jpg"/>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716000" y="8596314"/>
          <a:ext cx="902645" cy="1039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182563</xdr:colOff>
      <xdr:row>15</xdr:row>
      <xdr:rowOff>0</xdr:rowOff>
    </xdr:from>
    <xdr:to>
      <xdr:col>9</xdr:col>
      <xdr:colOff>1143065</xdr:colOff>
      <xdr:row>15</xdr:row>
      <xdr:rowOff>1003191</xdr:rowOff>
    </xdr:to>
    <xdr:pic>
      <xdr:nvPicPr>
        <xdr:cNvPr id="8" name="Picture 8" descr="http://thumb9.shutterstock.com/display_pic_with_logo/628648/249920506/stock-photo-teenage-girl-wearing-lab-coat-and-doing-a-science-experiment-with-green-and-blue-liquid-in-tubes-249920506.jpg"/>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98563" y="9826625"/>
          <a:ext cx="960502" cy="10031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214312</xdr:colOff>
      <xdr:row>16</xdr:row>
      <xdr:rowOff>0</xdr:rowOff>
    </xdr:from>
    <xdr:to>
      <xdr:col>9</xdr:col>
      <xdr:colOff>1929389</xdr:colOff>
      <xdr:row>16</xdr:row>
      <xdr:rowOff>1219611</xdr:rowOff>
    </xdr:to>
    <xdr:pic>
      <xdr:nvPicPr>
        <xdr:cNvPr id="9" name="Picture 10" descr="http://thumb1.shutterstock.com/display_pic_with_logo/426/426,1287022777,10/stock-photo-a-chemist-or-medical-research-scientist-adds-chemicals-to-a-erlenmeyer-flask-for-a-violent-chemical-63002113.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930312" y="10890250"/>
          <a:ext cx="1715077" cy="12196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17</xdr:row>
      <xdr:rowOff>0</xdr:rowOff>
    </xdr:from>
    <xdr:to>
      <xdr:col>9</xdr:col>
      <xdr:colOff>1500187</xdr:colOff>
      <xdr:row>17</xdr:row>
      <xdr:rowOff>671512</xdr:rowOff>
    </xdr:to>
    <xdr:pic>
      <xdr:nvPicPr>
        <xdr:cNvPr id="10" name="Picture 2"/>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0" y="12136438"/>
          <a:ext cx="1500187" cy="67151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18</xdr:row>
      <xdr:rowOff>0</xdr:rowOff>
    </xdr:from>
    <xdr:to>
      <xdr:col>9</xdr:col>
      <xdr:colOff>2335932</xdr:colOff>
      <xdr:row>18</xdr:row>
      <xdr:rowOff>844173</xdr:rowOff>
    </xdr:to>
    <xdr:pic>
      <xdr:nvPicPr>
        <xdr:cNvPr id="11" name="Picture 2"/>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16000" y="13231813"/>
          <a:ext cx="2335932" cy="844173"/>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19</xdr:row>
      <xdr:rowOff>0</xdr:rowOff>
    </xdr:from>
    <xdr:to>
      <xdr:col>9</xdr:col>
      <xdr:colOff>2174379</xdr:colOff>
      <xdr:row>19</xdr:row>
      <xdr:rowOff>906559</xdr:rowOff>
    </xdr:to>
    <xdr:pic>
      <xdr:nvPicPr>
        <xdr:cNvPr id="12" name="Picture 2"/>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716000" y="14263688"/>
          <a:ext cx="2174379" cy="90655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20</xdr:row>
      <xdr:rowOff>0</xdr:rowOff>
    </xdr:from>
    <xdr:to>
      <xdr:col>9</xdr:col>
      <xdr:colOff>2500313</xdr:colOff>
      <xdr:row>20</xdr:row>
      <xdr:rowOff>1056504</xdr:rowOff>
    </xdr:to>
    <xdr:pic>
      <xdr:nvPicPr>
        <xdr:cNvPr id="13" name="Picture 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716000" y="15367000"/>
          <a:ext cx="2500313" cy="105650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21</xdr:row>
      <xdr:rowOff>0</xdr:rowOff>
    </xdr:from>
    <xdr:to>
      <xdr:col>9</xdr:col>
      <xdr:colOff>1224537</xdr:colOff>
      <xdr:row>21</xdr:row>
      <xdr:rowOff>952897</xdr:rowOff>
    </xdr:to>
    <xdr:pic>
      <xdr:nvPicPr>
        <xdr:cNvPr id="14" name="Picture 2"/>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716000" y="16557625"/>
          <a:ext cx="1224537" cy="95289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23</xdr:row>
      <xdr:rowOff>0</xdr:rowOff>
    </xdr:from>
    <xdr:to>
      <xdr:col>9</xdr:col>
      <xdr:colOff>1728192</xdr:colOff>
      <xdr:row>24</xdr:row>
      <xdr:rowOff>6562</xdr:rowOff>
    </xdr:to>
    <xdr:pic>
      <xdr:nvPicPr>
        <xdr:cNvPr id="16" name="Picture 2" descr="http://thumb101.shutterstock.com/display_pic_with_logo/75178/124814527/stock-photo-laboratory-assistant-burner-heats-the-glass-test-tube-124814527.jpg"/>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716000" y="18859500"/>
          <a:ext cx="1728192" cy="1228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24</xdr:row>
      <xdr:rowOff>0</xdr:rowOff>
    </xdr:from>
    <xdr:to>
      <xdr:col>9</xdr:col>
      <xdr:colOff>1440160</xdr:colOff>
      <xdr:row>24</xdr:row>
      <xdr:rowOff>1024114</xdr:rowOff>
    </xdr:to>
    <xdr:pic>
      <xdr:nvPicPr>
        <xdr:cNvPr id="17" name="Picture 6" descr="http://thumb1.shutterstock.com/display_pic_with_logo/635842/135110084/stock-photo-close-up-of-two-people-analyising-substances-in-a-chemistry-lab-with-a-blackboard-with-chemical-135110084.jpg"/>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716000" y="20081875"/>
          <a:ext cx="1440160" cy="10241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105318</xdr:colOff>
      <xdr:row>25</xdr:row>
      <xdr:rowOff>206375</xdr:rowOff>
    </xdr:from>
    <xdr:to>
      <xdr:col>9</xdr:col>
      <xdr:colOff>2614990</xdr:colOff>
      <xdr:row>25</xdr:row>
      <xdr:rowOff>515938</xdr:rowOff>
    </xdr:to>
    <xdr:pic>
      <xdr:nvPicPr>
        <xdr:cNvPr id="18" name="Picture 2"/>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821318" y="21494750"/>
          <a:ext cx="2509672" cy="309563"/>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39688</xdr:colOff>
      <xdr:row>26</xdr:row>
      <xdr:rowOff>190499</xdr:rowOff>
    </xdr:from>
    <xdr:to>
      <xdr:col>9</xdr:col>
      <xdr:colOff>2603500</xdr:colOff>
      <xdr:row>26</xdr:row>
      <xdr:rowOff>786476</xdr:rowOff>
    </xdr:to>
    <xdr:pic>
      <xdr:nvPicPr>
        <xdr:cNvPr id="19" name="Picture 2"/>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3755688" y="22494874"/>
          <a:ext cx="2563812" cy="59597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214312</xdr:colOff>
      <xdr:row>27</xdr:row>
      <xdr:rowOff>1</xdr:rowOff>
    </xdr:from>
    <xdr:to>
      <xdr:col>9</xdr:col>
      <xdr:colOff>852685</xdr:colOff>
      <xdr:row>27</xdr:row>
      <xdr:rowOff>1000119</xdr:rowOff>
    </xdr:to>
    <xdr:pic>
      <xdr:nvPicPr>
        <xdr:cNvPr id="20" name="Picture 4" descr="http://thumb101.shutterstock.com/display_pic_with_logo/214027/126110027/stock-photo-chemistry-experiment-with-smoke-coming-from-the-flask-126110027.jpg"/>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3930312" y="23495001"/>
          <a:ext cx="638373" cy="1000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150812</xdr:colOff>
      <xdr:row>27</xdr:row>
      <xdr:rowOff>1047750</xdr:rowOff>
    </xdr:from>
    <xdr:to>
      <xdr:col>9</xdr:col>
      <xdr:colOff>1102881</xdr:colOff>
      <xdr:row>28</xdr:row>
      <xdr:rowOff>816887</xdr:rowOff>
    </xdr:to>
    <xdr:pic>
      <xdr:nvPicPr>
        <xdr:cNvPr id="21" name="Picture 6" descr="http://thumb7.shutterstock.com/display_pic_with_logo/77235/77235,1215813360,1/stock-photo-test-tube-with-red-liquid-pouring-into-a-laboratory-conical-erlenmeyer-flask-with-yellow-chemical-14791936.jpg"/>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3866812" y="24542750"/>
          <a:ext cx="952069" cy="82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508000</xdr:colOff>
      <xdr:row>29</xdr:row>
      <xdr:rowOff>111125</xdr:rowOff>
    </xdr:from>
    <xdr:to>
      <xdr:col>9</xdr:col>
      <xdr:colOff>2031563</xdr:colOff>
      <xdr:row>29</xdr:row>
      <xdr:rowOff>994792</xdr:rowOff>
    </xdr:to>
    <xdr:pic>
      <xdr:nvPicPr>
        <xdr:cNvPr id="22" name="Picture 2"/>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4224000" y="25661938"/>
          <a:ext cx="1523563" cy="88366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322455</xdr:colOff>
      <xdr:row>22</xdr:row>
      <xdr:rowOff>39688</xdr:rowOff>
    </xdr:from>
    <xdr:to>
      <xdr:col>9</xdr:col>
      <xdr:colOff>2341562</xdr:colOff>
      <xdr:row>22</xdr:row>
      <xdr:rowOff>868363</xdr:rowOff>
    </xdr:to>
    <xdr:pic>
      <xdr:nvPicPr>
        <xdr:cNvPr id="24" name="Imagen 23"/>
        <xdr:cNvPicPr>
          <a:picLocks noChangeAspect="1"/>
        </xdr:cNvPicPr>
      </xdr:nvPicPr>
      <xdr:blipFill>
        <a:blip xmlns:r="http://schemas.openxmlformats.org/officeDocument/2006/relationships" r:embed="rId21"/>
        <a:stretch>
          <a:fillRect/>
        </a:stretch>
      </xdr:blipFill>
      <xdr:spPr>
        <a:xfrm>
          <a:off x="14038455" y="17803813"/>
          <a:ext cx="2019107" cy="828675"/>
        </a:xfrm>
        <a:prstGeom prst="rect">
          <a:avLst/>
        </a:prstGeom>
      </xdr:spPr>
    </xdr:pic>
    <xdr:clientData/>
  </xdr:twoCellAnchor>
  <xdr:twoCellAnchor>
    <xdr:from>
      <xdr:col>9</xdr:col>
      <xdr:colOff>500063</xdr:colOff>
      <xdr:row>30</xdr:row>
      <xdr:rowOff>0</xdr:rowOff>
    </xdr:from>
    <xdr:to>
      <xdr:col>9</xdr:col>
      <xdr:colOff>2147096</xdr:colOff>
      <xdr:row>30</xdr:row>
      <xdr:rowOff>1140872</xdr:rowOff>
    </xdr:to>
    <xdr:grpSp>
      <xdr:nvGrpSpPr>
        <xdr:cNvPr id="25" name="Grupo 24"/>
        <xdr:cNvGrpSpPr/>
      </xdr:nvGrpSpPr>
      <xdr:grpSpPr>
        <a:xfrm>
          <a:off x="14216063" y="27074813"/>
          <a:ext cx="1647033" cy="1140872"/>
          <a:chOff x="5004047" y="2780928"/>
          <a:chExt cx="3686971" cy="1863184"/>
        </a:xfrm>
      </xdr:grpSpPr>
      <xdr:pic>
        <xdr:nvPicPr>
          <xdr:cNvPr id="26" name="Picture 2"/>
          <xdr:cNvPicPr>
            <a:picLocks noChangeAspect="1" noChangeArrowheads="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b="35484"/>
          <a:stretch/>
        </xdr:blipFill>
        <xdr:spPr bwMode="auto">
          <a:xfrm>
            <a:off x="5004047" y="2780928"/>
            <a:ext cx="3686971" cy="144016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pic>
        <xdr:nvPicPr>
          <xdr:cNvPr id="27" name="Imagen 26"/>
          <xdr:cNvPicPr>
            <a:picLocks noChangeAspect="1"/>
          </xdr:cNvPicPr>
        </xdr:nvPicPr>
        <xdr:blipFill rotWithShape="1">
          <a:blip xmlns:r="http://schemas.openxmlformats.org/officeDocument/2006/relationships" r:embed="rId23"/>
          <a:srcRect l="44622" t="59991" r="37758" b="34023"/>
          <a:stretch/>
        </xdr:blipFill>
        <xdr:spPr>
          <a:xfrm>
            <a:off x="5363222" y="4077072"/>
            <a:ext cx="2968620" cy="567040"/>
          </a:xfrm>
          <a:prstGeom prst="rect">
            <a:avLst/>
          </a:prstGeom>
        </xdr:spPr>
      </xdr:pic>
    </xdr:grpSp>
    <xdr:clientData/>
  </xdr:twoCellAnchor>
  <xdr:twoCellAnchor>
    <xdr:from>
      <xdr:col>9</xdr:col>
      <xdr:colOff>365125</xdr:colOff>
      <xdr:row>34</xdr:row>
      <xdr:rowOff>325548</xdr:rowOff>
    </xdr:from>
    <xdr:to>
      <xdr:col>9</xdr:col>
      <xdr:colOff>2620963</xdr:colOff>
      <xdr:row>34</xdr:row>
      <xdr:rowOff>731838</xdr:rowOff>
    </xdr:to>
    <xdr:pic>
      <xdr:nvPicPr>
        <xdr:cNvPr id="31" name="30 Imagen"/>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4081125" y="32734361"/>
          <a:ext cx="2255838" cy="4062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hutterstock.com/pic-63002113/stock-photo-a-chemist-or-medical-research-scientist-adds-chemicals-to-a-erlenmeyer-flask-for-a-violent-chemical.html?src=jYYrQfSWivf-vSSxfezoHw-2-97" TargetMode="External"/><Relationship Id="rId13" Type="http://schemas.openxmlformats.org/officeDocument/2006/relationships/drawing" Target="../drawings/drawing1.xml"/><Relationship Id="rId3" Type="http://schemas.openxmlformats.org/officeDocument/2006/relationships/hyperlink" Target="http://www.shutterstock.com/pic-57562948/stock-photo-a-chemist-or-medical-research-scientist-adds-chemicals-to-a-erlenmeyer-flask-for-a-violent.html?src=4tk85-c56tLKfUYopICyNA-1-47" TargetMode="External"/><Relationship Id="rId7" Type="http://schemas.openxmlformats.org/officeDocument/2006/relationships/hyperlink" Target="http://www.shutterstock.com/pic-249920506/stock-photo-teenage-girl-wearing-lab-coat-and-doing-a-science-experiment-with-green-and-blue-liquid-in-tubes.html?src=4tk85-c56tLKfUYopICyNA-1-15" TargetMode="External"/><Relationship Id="rId12" Type="http://schemas.openxmlformats.org/officeDocument/2006/relationships/printerSettings" Target="../printerSettings/printerSettings1.bin"/><Relationship Id="rId2" Type="http://schemas.openxmlformats.org/officeDocument/2006/relationships/hyperlink" Target="http://www.shutterstock.com/pic-127475249/stock-photo-lighting-a-match-and-box-on-black-background.html?src=4tk85-c56tLKfUYopICyNA-1-9" TargetMode="External"/><Relationship Id="rId1" Type="http://schemas.openxmlformats.org/officeDocument/2006/relationships/hyperlink" Target="http://www.shutterstock.com/pic-250578097/stock-photo-chemical-reaction-in-volumetric-flask-glass-kept-in-the-hands-of-scientist-studio-shoot.html?src=4tk85-c56tLKfUYopICyNA-1-1" TargetMode="External"/><Relationship Id="rId6" Type="http://schemas.openxmlformats.org/officeDocument/2006/relationships/hyperlink" Target="http://www.shutterstock.com/pic-189252794/stock-photo-structure-of-a-thermite-reaction.html?src=fpv_HdHOwwnAoKIKUFEpEg-1-1" TargetMode="External"/><Relationship Id="rId11" Type="http://schemas.openxmlformats.org/officeDocument/2006/relationships/hyperlink" Target="http://www.shutterstock.com/pic-14791936/stock-photo-test-tube-with-red-liquid-pouring-into-a-laboratory-conical-erlenmeyer-flask-with-yellow-chemical.html?src=4tk85-c56tLKfUYopICyNA-1-75" TargetMode="External"/><Relationship Id="rId5" Type="http://schemas.openxmlformats.org/officeDocument/2006/relationships/hyperlink" Target="http://www.shutterstock.com/pic-236654359/stock-photo-scientist-dropping-the-reagent-into-test-tube-for-reaction-testing-in-chemical-laboratory.html?src=4tk85-c56tLKfUYopICyNA-1-2" TargetMode="External"/><Relationship Id="rId10" Type="http://schemas.openxmlformats.org/officeDocument/2006/relationships/hyperlink" Target="http://www.shutterstock.com/pic-135110084/stock-photo-close-up-of-two-people-analyising-substances-in-a-chemistry-lab-with-a-blackboard-with-chemical.html?src=4tk85-c56tLKfUYopICyNA-1-33" TargetMode="External"/><Relationship Id="rId4" Type="http://schemas.openxmlformats.org/officeDocument/2006/relationships/hyperlink" Target="http://www.shutterstock.com/pic-151891262/stock-photo-young-chemist-in-protective-wear-observes-reaction-in-conical-flask.html?src=KUubMBpp_kfkZikCMJ7bOw-1-97" TargetMode="External"/><Relationship Id="rId9" Type="http://schemas.openxmlformats.org/officeDocument/2006/relationships/hyperlink" Target="http://www.shutterstock.com/pic-124814527/stock-photo-laboratory-assistant-burner-heats-the-glass-test-tube.html?src=Sz3PLAqgMIeQAZHlbgdrUg-1-1"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32" activePane="bottomLeft" state="frozen"/>
      <selection pane="bottomLeft" activeCell="K29" sqref="K2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96.75" customHeight="1" x14ac:dyDescent="0.25">
      <c r="A10" s="12" t="str">
        <f>IF(OR(B10&lt;&gt;"",J10&lt;&gt;""),"IMG01","")</f>
        <v>IMG01</v>
      </c>
      <c r="B10" s="78">
        <v>250578097</v>
      </c>
      <c r="C10" s="20" t="str">
        <f t="shared" ref="C10:C41" si="0">IF(OR(B10&lt;&gt;"",J10&lt;&gt;""),IF($G$4="Recurso",CONCATENATE($G$4," ",$G$5),$G$4),"")</f>
        <v>Recurso F7</v>
      </c>
      <c r="D10" s="63" t="s">
        <v>190</v>
      </c>
      <c r="E10" s="63" t="s">
        <v>150</v>
      </c>
      <c r="F10" s="13" t="str">
        <f t="shared" ref="F10" ca="1" si="1">IF(OR(B10&lt;&gt;"",J10&lt;&gt;""),CONCATENATE($C$7,"_",$A10,IF($G$4="Cuaderno de Estudio","_small",CONCATENATE(IF(I10="","","n"),IF(LEFT($G$5,1)="F",".jpg",".png")))),"")</f>
        <v>CN_10_13_REC40_IMG01.jpg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00.5" customHeight="1" x14ac:dyDescent="0.25">
      <c r="A11" s="12" t="str">
        <f t="shared" ref="A11:A18" si="3">IF(OR(B11&lt;&gt;"",J11&lt;&gt;""),CONCATENATE(LEFT(A10,3),IF(MID(A10,4,2)+1&lt;10,CONCATENATE("0",MID(A10,4,2)+1))),"")</f>
        <v>IMG02</v>
      </c>
      <c r="B11" s="78">
        <v>127475249</v>
      </c>
      <c r="C11" s="20" t="str">
        <f t="shared" si="0"/>
        <v>Recurso F7</v>
      </c>
      <c r="D11" s="63" t="s">
        <v>190</v>
      </c>
      <c r="E11" s="63" t="s">
        <v>150</v>
      </c>
      <c r="F11" s="13" t="str">
        <f t="shared" ref="F11:F74" ca="1" si="4">IF(OR(B11&lt;&gt;"",J11&lt;&gt;""),CONCATENATE($C$7,"_",$A11,IF($G$4="Cuaderno de Estudio","_small",CONCATENATE(IF(I11="","","n"),IF(LEFT($G$5,1)="F",".jpg",".png")))),"")</f>
        <v>CN_10_13_REC40_IMG02.jpg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96.75" customHeight="1" x14ac:dyDescent="0.25">
      <c r="A12" s="12" t="str">
        <f t="shared" si="3"/>
        <v>IMG03</v>
      </c>
      <c r="B12" s="78" t="s">
        <v>191</v>
      </c>
      <c r="C12" s="20" t="str">
        <f t="shared" si="0"/>
        <v>Recurso F7</v>
      </c>
      <c r="D12" s="63" t="s">
        <v>190</v>
      </c>
      <c r="E12" s="63" t="s">
        <v>150</v>
      </c>
      <c r="F12" s="13" t="str">
        <f t="shared" ca="1" si="4"/>
        <v>CN_10_13_REC40_IMG03.jpg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10.25" customHeight="1" x14ac:dyDescent="0.25">
      <c r="A13" s="12" t="str">
        <f t="shared" si="3"/>
        <v>IMG04</v>
      </c>
      <c r="B13" s="78">
        <v>151891262</v>
      </c>
      <c r="C13" s="20" t="str">
        <f t="shared" si="0"/>
        <v>Recurso F7</v>
      </c>
      <c r="D13" s="63" t="s">
        <v>190</v>
      </c>
      <c r="E13" s="63" t="s">
        <v>150</v>
      </c>
      <c r="F13" s="13" t="str">
        <f t="shared" ca="1" si="4"/>
        <v>CN_10_13_REC40_IMG04.jpg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05.75" customHeight="1" x14ac:dyDescent="0.25">
      <c r="A14" s="12" t="str">
        <f t="shared" si="3"/>
        <v>IMG05</v>
      </c>
      <c r="B14" s="78">
        <v>236654359</v>
      </c>
      <c r="C14" s="20" t="str">
        <f t="shared" si="0"/>
        <v>Recurso F7</v>
      </c>
      <c r="D14" s="63" t="s">
        <v>190</v>
      </c>
      <c r="E14" s="63" t="s">
        <v>150</v>
      </c>
      <c r="F14" s="13" t="str">
        <f t="shared" ca="1" si="4"/>
        <v>CN_10_13_REC40_IMG05.jpg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96.75" customHeight="1" x14ac:dyDescent="0.25">
      <c r="A15" s="12" t="str">
        <f t="shared" si="3"/>
        <v>IMG06</v>
      </c>
      <c r="B15" s="78">
        <v>189252794</v>
      </c>
      <c r="C15" s="20" t="str">
        <f t="shared" si="0"/>
        <v>Recurso F7</v>
      </c>
      <c r="D15" s="63" t="s">
        <v>190</v>
      </c>
      <c r="E15" s="63" t="s">
        <v>150</v>
      </c>
      <c r="F15" s="13" t="str">
        <f t="shared" ca="1" si="4"/>
        <v>CN_10_13_REC40_IMG06.jpg</v>
      </c>
      <c r="G15" s="13" t="str">
        <f ca="1">IF($F15&lt;&gt;"",IF($G$4="Recurso",VLOOKUP($E15,OFFSET('Definición técnica de imagenes'!$A$1,MATCH($G$5,'Definición técnica de imagenes'!$A$1:$A$104,0)-1,1,COUNTIF('Definición técnica de imagenes'!$A$3:$A$102,$G$5),5),5,FALSE),'Definición técnica de imagenes'!$F$16),"")</f>
        <v>350 x 230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84" customHeight="1" x14ac:dyDescent="0.3">
      <c r="A16" s="12" t="str">
        <f t="shared" si="3"/>
        <v>IMG07</v>
      </c>
      <c r="B16" s="78" t="s">
        <v>192</v>
      </c>
      <c r="C16" s="20" t="str">
        <f t="shared" si="0"/>
        <v>Recurso F7</v>
      </c>
      <c r="D16" s="63" t="s">
        <v>190</v>
      </c>
      <c r="E16" s="63" t="s">
        <v>150</v>
      </c>
      <c r="F16" s="13" t="str">
        <f t="shared" ca="1" si="4"/>
        <v>CN_10_13_REC40_IMG07.jpg</v>
      </c>
      <c r="G16" s="13" t="str">
        <f ca="1">IF($F16&lt;&gt;"",IF($G$4="Recurso",VLOOKUP($E16,OFFSET('Definición técnica de imagenes'!$A$1,MATCH($G$5,'Definición técnica de imagenes'!$A$1:$A$104,0)-1,1,COUNTIF('Definición técnica de imagenes'!$A$3:$A$102,$G$5),5),5,FALSE),'Definición técnica de imagenes'!$F$16),"")</f>
        <v>350 x 230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98.25" customHeight="1" x14ac:dyDescent="0.25">
      <c r="A17" s="12" t="str">
        <f t="shared" si="3"/>
        <v>IMG08</v>
      </c>
      <c r="B17" s="78">
        <v>63002113</v>
      </c>
      <c r="C17" s="20" t="str">
        <f t="shared" si="0"/>
        <v>Recurso F7</v>
      </c>
      <c r="D17" s="63" t="s">
        <v>190</v>
      </c>
      <c r="E17" s="63" t="s">
        <v>150</v>
      </c>
      <c r="F17" s="13" t="str">
        <f t="shared" ca="1" si="4"/>
        <v>CN_10_13_REC40_IMG08.jpg</v>
      </c>
      <c r="G17" s="13" t="str">
        <f ca="1">IF($F17&lt;&gt;"",IF($G$4="Recurso",VLOOKUP($E17,OFFSET('Definición técnica de imagenes'!$A$1,MATCH($G$5,'Definición técnica de imagenes'!$A$1:$A$104,0)-1,1,COUNTIF('Definición técnica de imagenes'!$A$3:$A$102,$G$5),5),5,FALSE),'Definición técnica de imagenes'!$F$16),"")</f>
        <v>350 x 230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86.25" customHeight="1" x14ac:dyDescent="0.25">
      <c r="A18" s="12" t="str">
        <f t="shared" si="3"/>
        <v>IMG09</v>
      </c>
      <c r="B18" s="62" t="s">
        <v>193</v>
      </c>
      <c r="C18" s="20" t="str">
        <f t="shared" si="0"/>
        <v>Recurso F7</v>
      </c>
      <c r="D18" s="63" t="s">
        <v>194</v>
      </c>
      <c r="E18" s="63" t="s">
        <v>155</v>
      </c>
      <c r="F18" s="13" t="str">
        <f t="shared" ca="1" si="4"/>
        <v>CN_10_13_REC40_IMG09n.jpg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CN_10_13_REC40_IMG09a.jpg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195</v>
      </c>
      <c r="O18" s="2" t="str">
        <f>'Definición técnica de imagenes'!A30</f>
        <v>F8</v>
      </c>
    </row>
    <row r="19" spans="1:15" s="11" customFormat="1" ht="81" customHeight="1" x14ac:dyDescent="0.3">
      <c r="A19" s="12" t="str">
        <f t="shared" ref="A19:A50" si="6">IF(OR(B19&lt;&gt;"",J19&lt;&gt;""),CONCATENATE(LEFT(A18,3),IF(MID(A18,4,2)+1&lt;10,CONCATENATE("0",MID(A18,4,2)+1),MID(A18,4,2)+1)),"")</f>
        <v>IMG10</v>
      </c>
      <c r="B19" s="62" t="s">
        <v>193</v>
      </c>
      <c r="C19" s="20" t="str">
        <f t="shared" si="0"/>
        <v>Recurso F7</v>
      </c>
      <c r="D19" s="63" t="s">
        <v>194</v>
      </c>
      <c r="E19" s="63" t="s">
        <v>155</v>
      </c>
      <c r="F19" s="13" t="str">
        <f t="shared" ca="1" si="4"/>
        <v>CN_10_13_REC40_IMG10n.jpg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CN_10_13_REC40_IMG10a.jpg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t="s">
        <v>195</v>
      </c>
      <c r="O19" s="2" t="str">
        <f>'Definición técnica de imagenes'!A31</f>
        <v>F10</v>
      </c>
    </row>
    <row r="20" spans="1:15" s="11" customFormat="1" ht="87" customHeight="1" x14ac:dyDescent="0.25">
      <c r="A20" s="12" t="str">
        <f t="shared" si="6"/>
        <v>IMG11</v>
      </c>
      <c r="B20" s="62" t="s">
        <v>193</v>
      </c>
      <c r="C20" s="20" t="str">
        <f t="shared" si="0"/>
        <v>Recurso F7</v>
      </c>
      <c r="D20" s="63" t="s">
        <v>194</v>
      </c>
      <c r="E20" s="63" t="s">
        <v>155</v>
      </c>
      <c r="F20" s="13" t="str">
        <f t="shared" ca="1" si="4"/>
        <v>CN_10_13_REC40_IMG11n.jpg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CN_10_13_REC40_IMG11a.jpg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195</v>
      </c>
      <c r="O20" s="2" t="str">
        <f>'Definición técnica de imagenes'!A32</f>
        <v>F10B</v>
      </c>
    </row>
    <row r="21" spans="1:15" s="11" customFormat="1" ht="93.75" customHeight="1" x14ac:dyDescent="0.25">
      <c r="A21" s="12" t="str">
        <f t="shared" si="6"/>
        <v>IMG12</v>
      </c>
      <c r="B21" s="62" t="s">
        <v>193</v>
      </c>
      <c r="C21" s="20" t="str">
        <f t="shared" si="0"/>
        <v>Recurso F7</v>
      </c>
      <c r="D21" s="63" t="s">
        <v>194</v>
      </c>
      <c r="E21" s="63" t="s">
        <v>155</v>
      </c>
      <c r="F21" s="13" t="str">
        <f t="shared" ca="1" si="4"/>
        <v>CN_10_13_REC40_IMG12n.jpg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CN_10_13_REC40_IMG12a.jpg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195</v>
      </c>
      <c r="O21" s="2" t="str">
        <f>'Definición técnica de imagenes'!A33</f>
        <v>F11</v>
      </c>
    </row>
    <row r="22" spans="1:15" s="11" customFormat="1" ht="95.25" customHeight="1" x14ac:dyDescent="0.25">
      <c r="A22" s="12" t="str">
        <f t="shared" si="6"/>
        <v>IMG13</v>
      </c>
      <c r="B22" s="62" t="s">
        <v>193</v>
      </c>
      <c r="C22" s="20" t="str">
        <f t="shared" si="0"/>
        <v>Recurso F7</v>
      </c>
      <c r="D22" s="63" t="s">
        <v>194</v>
      </c>
      <c r="E22" s="63" t="s">
        <v>155</v>
      </c>
      <c r="F22" s="13" t="str">
        <f t="shared" ca="1" si="4"/>
        <v>CN_10_13_REC40_IMG13n.jpg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CN_10_13_REC40_IMG13a.jpg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9" t="s">
        <v>195</v>
      </c>
      <c r="O22" s="2" t="str">
        <f>'Definición técnica de imagenes'!A34</f>
        <v>F12</v>
      </c>
    </row>
    <row r="23" spans="1:15" s="11" customFormat="1" ht="86.25" customHeight="1" x14ac:dyDescent="0.25">
      <c r="A23" s="12" t="str">
        <f t="shared" si="6"/>
        <v>IMG14</v>
      </c>
      <c r="B23" s="62" t="s">
        <v>193</v>
      </c>
      <c r="C23" s="20" t="str">
        <f t="shared" si="0"/>
        <v>Recurso F7</v>
      </c>
      <c r="D23" s="63" t="s">
        <v>194</v>
      </c>
      <c r="E23" s="63" t="s">
        <v>155</v>
      </c>
      <c r="F23" s="13" t="str">
        <f t="shared" ca="1" si="4"/>
        <v>CN_10_13_REC40_IMG14n.jpg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CN_10_13_REC40_IMG14a.jpg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4" t="s">
        <v>195</v>
      </c>
      <c r="O23" s="2" t="str">
        <f>'Definición técnica de imagenes'!A35</f>
        <v>F13</v>
      </c>
    </row>
    <row r="24" spans="1:15" s="11" customFormat="1" ht="96" customHeight="1" x14ac:dyDescent="0.25">
      <c r="A24" s="12" t="str">
        <f t="shared" si="6"/>
        <v>IMG15</v>
      </c>
      <c r="B24" s="78">
        <v>124814527</v>
      </c>
      <c r="C24" s="20" t="str">
        <f t="shared" si="0"/>
        <v>Recurso F7</v>
      </c>
      <c r="D24" s="63" t="s">
        <v>190</v>
      </c>
      <c r="E24" s="63" t="s">
        <v>150</v>
      </c>
      <c r="F24" s="13" t="str">
        <f t="shared" ca="1" si="4"/>
        <v>CN_10_13_REC40_IMG15.jpg</v>
      </c>
      <c r="G24" s="13" t="str">
        <f ca="1">IF($F24&lt;&gt;"",IF($G$4="Recurso",VLOOKUP($E24,OFFSET('Definición técnica de imagenes'!$A$1,MATCH($G$5,'Definición técnica de imagenes'!$A$1:$A$104,0)-1,1,COUNTIF('Definición técnica de imagenes'!$A$3:$A$102,$G$5),5),5,FALSE),'Definición técnica de imagenes'!$F$16),"")</f>
        <v>350 x 230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95.25" customHeight="1" x14ac:dyDescent="0.25">
      <c r="A25" s="12" t="str">
        <f t="shared" si="6"/>
        <v>IMG16</v>
      </c>
      <c r="B25" s="78">
        <v>135110084</v>
      </c>
      <c r="C25" s="20" t="str">
        <f t="shared" si="0"/>
        <v>Recurso F7</v>
      </c>
      <c r="D25" s="63" t="s">
        <v>190</v>
      </c>
      <c r="E25" s="63" t="s">
        <v>150</v>
      </c>
      <c r="F25" s="13" t="str">
        <f t="shared" ca="1" si="4"/>
        <v>CN_10_13_REC40_IMG16.jpg</v>
      </c>
      <c r="G25" s="13" t="str">
        <f ca="1">IF($F25&lt;&gt;"",IF($G$4="Recurso",VLOOKUP($E25,OFFSET('Definición técnica de imagenes'!$A$1,MATCH($G$5,'Definición técnica de imagenes'!$A$1:$A$104,0)-1,1,COUNTIF('Definición técnica de imagenes'!$A$3:$A$102,$G$5),5),5,FALSE),'Definición técnica de imagenes'!$F$16),"")</f>
        <v>350 x 230 px</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80.25" customHeight="1" x14ac:dyDescent="0.25">
      <c r="A26" s="12" t="str">
        <f t="shared" si="6"/>
        <v>IMG17</v>
      </c>
      <c r="B26" s="62" t="s">
        <v>193</v>
      </c>
      <c r="C26" s="20" t="str">
        <f t="shared" si="0"/>
        <v>Recurso F7</v>
      </c>
      <c r="D26" s="63" t="s">
        <v>194</v>
      </c>
      <c r="E26" s="63" t="s">
        <v>155</v>
      </c>
      <c r="F26" s="13" t="str">
        <f t="shared" ca="1" si="4"/>
        <v>CN_10_13_REC40_IMG17n.jpg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CN_10_13_REC40_IMG17a.jpg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c r="K26" s="64" t="s">
        <v>195</v>
      </c>
    </row>
    <row r="27" spans="1:15" s="11" customFormat="1" ht="93.75" customHeight="1" x14ac:dyDescent="0.25">
      <c r="A27" s="12" t="str">
        <f t="shared" si="6"/>
        <v>IMG18</v>
      </c>
      <c r="B27" s="62" t="s">
        <v>193</v>
      </c>
      <c r="C27" s="20" t="str">
        <f t="shared" si="0"/>
        <v>Recurso F7</v>
      </c>
      <c r="D27" s="63" t="s">
        <v>194</v>
      </c>
      <c r="E27" s="63" t="s">
        <v>155</v>
      </c>
      <c r="F27" s="13" t="str">
        <f t="shared" ca="1" si="4"/>
        <v>CN_10_13_REC40_IMG18n.jpg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CN_10_13_REC40_IMG18a.jpg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c r="K27" s="64" t="s">
        <v>195</v>
      </c>
      <c r="O27" s="2"/>
    </row>
    <row r="28" spans="1:15" s="11" customFormat="1" ht="83.25" customHeight="1" x14ac:dyDescent="0.25">
      <c r="A28" s="12" t="str">
        <f t="shared" si="6"/>
        <v>IMG19</v>
      </c>
      <c r="B28" s="62" t="s">
        <v>196</v>
      </c>
      <c r="C28" s="20" t="str">
        <f t="shared" si="0"/>
        <v>Recurso F7</v>
      </c>
      <c r="D28" s="63" t="s">
        <v>190</v>
      </c>
      <c r="E28" s="63" t="s">
        <v>150</v>
      </c>
      <c r="F28" s="13" t="str">
        <f t="shared" ca="1" si="4"/>
        <v>CN_10_13_REC40_IMG19.jpg</v>
      </c>
      <c r="G28" s="13" t="str">
        <f ca="1">IF($F28&lt;&gt;"",IF($G$4="Recurso",VLOOKUP($E28,OFFSET('Definición técnica de imagenes'!$A$1,MATCH($G$5,'Definición técnica de imagenes'!$A$1:$A$104,0)-1,1,COUNTIF('Definición técnica de imagenes'!$A$3:$A$102,$G$5),5),5,FALSE),'Definición técnica de imagenes'!$F$16),"")</f>
        <v>350 x 230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78.75" customHeight="1" x14ac:dyDescent="0.25">
      <c r="A29" s="12" t="str">
        <f t="shared" si="6"/>
        <v>IMG20</v>
      </c>
      <c r="B29" s="78">
        <v>14791936</v>
      </c>
      <c r="C29" s="20" t="str">
        <f t="shared" si="0"/>
        <v>Recurso F7</v>
      </c>
      <c r="D29" s="63" t="s">
        <v>190</v>
      </c>
      <c r="E29" s="63" t="s">
        <v>150</v>
      </c>
      <c r="F29" s="13" t="str">
        <f t="shared" ca="1" si="4"/>
        <v>CN_10_13_REC40_IMG20.jpg</v>
      </c>
      <c r="G29" s="13" t="str">
        <f ca="1">IF($F29&lt;&gt;"",IF($G$4="Recurso",VLOOKUP($E29,OFFSET('Definición técnica de imagenes'!$A$1,MATCH($G$5,'Definición técnica de imagenes'!$A$1:$A$104,0)-1,1,COUNTIF('Definición técnica de imagenes'!$A$3:$A$102,$G$5),5),5,FALSE),'Definición técnica de imagenes'!$F$16),"")</f>
        <v>350 x 230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0" customHeight="1" x14ac:dyDescent="0.25">
      <c r="A30" s="12" t="str">
        <f t="shared" si="6"/>
        <v>IMG21</v>
      </c>
      <c r="B30" s="62" t="s">
        <v>193</v>
      </c>
      <c r="C30" s="20" t="str">
        <f t="shared" si="0"/>
        <v>Recurso F7</v>
      </c>
      <c r="D30" s="63" t="s">
        <v>194</v>
      </c>
      <c r="E30" s="63" t="s">
        <v>155</v>
      </c>
      <c r="F30" s="13" t="str">
        <f t="shared" ca="1" si="4"/>
        <v>CN_10_13_REC40_IMG21n.jpg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CN_10_13_REC40_IMG21a.jpg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c r="K30" s="64" t="s">
        <v>197</v>
      </c>
    </row>
    <row r="31" spans="1:15" s="11" customFormat="1" ht="105.75" customHeight="1" x14ac:dyDescent="0.25">
      <c r="A31" s="12" t="str">
        <f t="shared" si="6"/>
        <v>IMG22</v>
      </c>
      <c r="B31" s="62" t="s">
        <v>193</v>
      </c>
      <c r="C31" s="20" t="str">
        <f t="shared" si="0"/>
        <v>Recurso F7</v>
      </c>
      <c r="D31" s="63" t="s">
        <v>194</v>
      </c>
      <c r="E31" s="63" t="s">
        <v>155</v>
      </c>
      <c r="F31" s="13" t="str">
        <f t="shared" ca="1" si="4"/>
        <v>CN_10_13_REC40_IMG22n.jpg</v>
      </c>
      <c r="G31" s="13" t="str">
        <f ca="1">IF($F31&lt;&gt;"",IF($G$4="Recurso",VLOOKUP($E31,OFFSET('Definición técnica de imagenes'!$A$1,MATCH($G$5,'Definición técnica de imagenes'!$A$1:$A$104,0)-1,1,COUNTIF('Definición técnica de imagenes'!$A$3:$A$102,$G$5),5),5,FALSE),'Definición técnica de imagenes'!$F$16),"")</f>
        <v>320 x 480 px</v>
      </c>
      <c r="H31" s="13" t="str">
        <f t="shared" ca="1" si="5"/>
        <v>CN_10_13_REC40_IMG22a.jpg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458 px</v>
      </c>
      <c r="J31" s="64"/>
      <c r="K31" s="64" t="s">
        <v>198</v>
      </c>
    </row>
    <row r="32" spans="1:15" s="11" customFormat="1" ht="109.5"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96" customHeight="1" x14ac:dyDescent="0.25">
      <c r="A33" s="12" t="e">
        <f t="shared" si="6"/>
        <v>#VALUE!</v>
      </c>
      <c r="B33" s="62" t="s">
        <v>193</v>
      </c>
      <c r="C33" s="20" t="str">
        <f t="shared" si="0"/>
        <v>Recurso F7</v>
      </c>
      <c r="D33" s="63" t="s">
        <v>194</v>
      </c>
      <c r="E33" s="63" t="s">
        <v>155</v>
      </c>
      <c r="F33" s="13" t="e">
        <f t="shared" ca="1" si="4"/>
        <v>#VALUE!</v>
      </c>
      <c r="G33" s="13" t="e">
        <f ca="1">IF($F33&lt;&gt;"",IF($G$4="Recurso",VLOOKUP($E33,OFFSET('Definición técnica de imagenes'!$A$1,MATCH($G$5,'Definición técnica de imagenes'!$A$1:$A$104,0)-1,1,COUNTIF('Definición técnica de imagenes'!$A$3:$A$102,$G$5),5),5,FALSE),'Definición técnica de imagenes'!$F$16),"")</f>
        <v>#VALUE!</v>
      </c>
      <c r="H33" s="13" t="e">
        <f t="shared" ca="1" si="5"/>
        <v>#VALUE!</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458 px</v>
      </c>
      <c r="J33" s="64"/>
      <c r="K33" s="64"/>
    </row>
    <row r="34" spans="1:15" s="11" customFormat="1" ht="108.75" customHeight="1" x14ac:dyDescent="0.25">
      <c r="A34" s="12" t="e">
        <f t="shared" si="6"/>
        <v>#VALUE!</v>
      </c>
      <c r="B34" s="62" t="s">
        <v>193</v>
      </c>
      <c r="C34" s="20" t="str">
        <f t="shared" si="0"/>
        <v>Recurso F7</v>
      </c>
      <c r="D34" s="63" t="s">
        <v>194</v>
      </c>
      <c r="E34" s="63" t="s">
        <v>155</v>
      </c>
      <c r="F34" s="13" t="e">
        <f t="shared" ca="1" si="4"/>
        <v>#VALUE!</v>
      </c>
      <c r="G34" s="13" t="e">
        <f ca="1">IF($F34&lt;&gt;"",IF($G$4="Recurso",VLOOKUP($E34,OFFSET('Definición técnica de imagenes'!$A$1,MATCH($G$5,'Definición técnica de imagenes'!$A$1:$A$104,0)-1,1,COUNTIF('Definición técnica de imagenes'!$A$3:$A$102,$G$5),5),5,FALSE),'Definición técnica de imagenes'!$F$16),"")</f>
        <v>#VALUE!</v>
      </c>
      <c r="H34" s="13" t="e">
        <f t="shared" ca="1" si="5"/>
        <v>#VALUE!</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458 px</v>
      </c>
      <c r="J34" s="64"/>
      <c r="K34" s="64"/>
      <c r="O34" s="2"/>
    </row>
    <row r="35" spans="1:15" s="11" customFormat="1" ht="108"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t="s">
        <v>199</v>
      </c>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250578097/stock-photo-chemical-reaction-in-volumetric-flask-glass-kept-in-the-hands-of-scientist-studio-shoot.html?src=4tk85-c56tLKfUYopICyNA-1-1"/>
    <hyperlink ref="B11" r:id="rId2" display="http://www.shutterstock.com/pic-127475249/stock-photo-lighting-a-match-and-box-on-black-background.html?src=4tk85-c56tLKfUYopICyNA-1-9"/>
    <hyperlink ref="B12" r:id="rId3" display="http://www.shutterstock.com/pic-57562948/stock-photo-a-chemist-or-medical-research-scientist-adds-chemicals-to-a-erlenmeyer-flask-for-a-violent.html?src=4tk85-c56tLKfUYopICyNA-1-47"/>
    <hyperlink ref="B13" r:id="rId4" display="http://www.shutterstock.com/pic-151891262/stock-photo-young-chemist-in-protective-wear-observes-reaction-in-conical-flask.html?src=KUubMBpp_kfkZikCMJ7bOw-1-97"/>
    <hyperlink ref="B14" r:id="rId5" display="http://www.shutterstock.com/pic-236654359/stock-photo-scientist-dropping-the-reagent-into-test-tube-for-reaction-testing-in-chemical-laboratory.html?src=4tk85-c56tLKfUYopICyNA-1-2"/>
    <hyperlink ref="B15" r:id="rId6" display="http://www.shutterstock.com/pic-189252794/stock-photo-structure-of-a-thermite-reaction.html?src=fpv_HdHOwwnAoKIKUFEpEg-1-1"/>
    <hyperlink ref="B16" r:id="rId7" display="http://www.shutterstock.com/pic-249920506/stock-photo-teenage-girl-wearing-lab-coat-and-doing-a-science-experiment-with-green-and-blue-liquid-in-tubes.html?src=4tk85-c56tLKfUYopICyNA-1-15"/>
    <hyperlink ref="B17" r:id="rId8" display="http://www.shutterstock.com/pic-63002113/stock-photo-a-chemist-or-medical-research-scientist-adds-chemicals-to-a-erlenmeyer-flask-for-a-violent-chemical.html?src=jYYrQfSWivf-vSSxfezoHw-2-97"/>
    <hyperlink ref="B24" r:id="rId9" display="http://www.shutterstock.com/pic-124814527/stock-photo-laboratory-assistant-burner-heats-the-glass-test-tube.html?src=Sz3PLAqgMIeQAZHlbgdrUg-1-1"/>
    <hyperlink ref="B25" r:id="rId10" display="http://www.shutterstock.com/pic-135110084/stock-photo-close-up-of-two-people-analyising-substances-in-a-chemistry-lab-with-a-blackboard-with-chemical.html?src=4tk85-c56tLKfUYopICyNA-1-33"/>
    <hyperlink ref="B29" r:id="rId11" display="http://www.shutterstock.com/pic-14791936/stock-photo-test-tube-with-red-liquid-pouring-into-a-laboratory-conical-erlenmeyer-flask-with-yellow-chemical.html?src=4tk85-c56tLKfUYopICyNA-1-75"/>
  </hyperlinks>
  <pageMargins left="0.75" right="0.75" top="1" bottom="1" header="0.5" footer="0.5"/>
  <pageSetup orientation="portrait" horizontalDpi="4294967292" verticalDpi="4294967292"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2016-05-25T20:58:50Z</dcterms:modified>
</cp:coreProperties>
</file>