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 10 Y 11\CN_10_0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I16" i="1"/>
  <c r="I17" i="1"/>
  <c r="I18" i="1"/>
  <c r="I19" i="1"/>
  <c r="I20" i="1"/>
  <c r="I21" i="1"/>
  <c r="I22" i="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I45" i="1"/>
  <c r="H45" i="1" s="1"/>
  <c r="I46" i="1"/>
  <c r="H46" i="1" s="1"/>
  <c r="I47" i="1"/>
  <c r="H47" i="1" s="1"/>
  <c r="I48" i="1"/>
  <c r="H48" i="1" s="1"/>
  <c r="I49" i="1"/>
  <c r="H49" i="1" s="1"/>
  <c r="I50" i="1"/>
  <c r="H50" i="1" s="1"/>
  <c r="I51" i="1"/>
  <c r="H51" i="1" s="1"/>
  <c r="I52" i="1"/>
  <c r="H52" i="1" s="1"/>
  <c r="I53" i="1"/>
  <c r="H53" i="1" s="1"/>
  <c r="F53" i="1"/>
  <c r="G53" i="1"/>
  <c r="I54" i="1"/>
  <c r="F54" i="1"/>
  <c r="G54" i="1" s="1"/>
  <c r="I55" i="1"/>
  <c r="H55" i="1" s="1"/>
  <c r="I56" i="1"/>
  <c r="F56" i="1"/>
  <c r="G56" i="1"/>
  <c r="I57" i="1"/>
  <c r="H57" i="1" s="1"/>
  <c r="I58" i="1"/>
  <c r="H58" i="1" s="1"/>
  <c r="F58" i="1"/>
  <c r="G58" i="1" s="1"/>
  <c r="I59" i="1"/>
  <c r="H59" i="1" s="1"/>
  <c r="I60" i="1"/>
  <c r="H60" i="1" s="1"/>
  <c r="F60" i="1"/>
  <c r="G60" i="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A90" i="1"/>
  <c r="A91" i="1"/>
  <c r="I91" i="1"/>
  <c r="H91" i="1" s="1"/>
  <c r="F91" i="1"/>
  <c r="G91" i="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c r="H54" i="1"/>
  <c r="F61" i="1"/>
  <c r="G61" i="1"/>
  <c r="F59" i="1"/>
  <c r="G59" i="1"/>
  <c r="F57" i="1"/>
  <c r="G57" i="1"/>
  <c r="F55" i="1"/>
  <c r="G55" i="1"/>
  <c r="F52" i="1"/>
  <c r="G52" i="1" s="1"/>
  <c r="F51" i="1"/>
  <c r="G51" i="1"/>
  <c r="F50" i="1"/>
  <c r="G50" i="1" s="1"/>
  <c r="F49" i="1"/>
  <c r="G49" i="1"/>
  <c r="F48" i="1"/>
  <c r="G48" i="1" s="1"/>
  <c r="F47" i="1"/>
  <c r="G47" i="1"/>
  <c r="F46" i="1"/>
  <c r="G46" i="1" s="1"/>
  <c r="F45" i="1"/>
  <c r="G45" i="1"/>
  <c r="F44" i="1"/>
  <c r="G44" i="1" s="1"/>
  <c r="H44" i="1"/>
  <c r="F43" i="1"/>
  <c r="G43" i="1"/>
  <c r="F42" i="1"/>
  <c r="G42" i="1" s="1"/>
  <c r="F41" i="1"/>
  <c r="G41" i="1"/>
  <c r="F40" i="1"/>
  <c r="G40" i="1" s="1"/>
  <c r="F39" i="1"/>
  <c r="G39" i="1"/>
  <c r="F38" i="1"/>
  <c r="G38" i="1" s="1"/>
  <c r="F37" i="1"/>
  <c r="G37" i="1"/>
  <c r="F36" i="1"/>
  <c r="G36" i="1" s="1"/>
  <c r="F35" i="1"/>
  <c r="G35" i="1"/>
  <c r="F34" i="1"/>
  <c r="G34" i="1" s="1"/>
  <c r="F33" i="1"/>
  <c r="G33" i="1"/>
  <c r="F32" i="1"/>
  <c r="G32" i="1" s="1"/>
  <c r="F31" i="1"/>
  <c r="G31" i="1"/>
  <c r="F30" i="1"/>
  <c r="G30" i="1" s="1"/>
  <c r="A10" i="1"/>
  <c r="A11" i="1"/>
  <c r="A12" i="1" s="1"/>
  <c r="A22" i="1"/>
  <c r="A23" i="1"/>
  <c r="A24" i="1"/>
  <c r="A25" i="1"/>
  <c r="A26" i="1"/>
  <c r="A27" i="1"/>
  <c r="A28" i="1"/>
  <c r="A29" i="1"/>
  <c r="F29" i="1"/>
  <c r="G29" i="1"/>
  <c r="F28" i="1"/>
  <c r="G28" i="1" s="1"/>
  <c r="F27" i="1"/>
  <c r="G27" i="1"/>
  <c r="F26" i="1"/>
  <c r="G26" i="1" s="1"/>
  <c r="F25" i="1"/>
  <c r="G25" i="1"/>
  <c r="F24" i="1"/>
  <c r="G24" i="1" s="1"/>
  <c r="F23" i="1"/>
  <c r="G23" i="1"/>
  <c r="F22" i="1"/>
  <c r="G22" i="1" s="1"/>
  <c r="H22" i="1"/>
  <c r="K45" i="2"/>
  <c r="J21" i="2"/>
  <c r="I21" i="2"/>
  <c r="H21" i="2"/>
  <c r="D17" i="2"/>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C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2" i="1" l="1"/>
  <c r="A13" i="1"/>
  <c r="F12" i="1"/>
  <c r="G12" i="1" s="1"/>
  <c r="F11" i="1"/>
  <c r="G11" i="1" s="1"/>
  <c r="A14" i="1" l="1"/>
  <c r="F13" i="1"/>
  <c r="G13" i="1" s="1"/>
  <c r="H13" i="1"/>
  <c r="A15" i="1" l="1"/>
  <c r="F14" i="1"/>
  <c r="G14" i="1" s="1"/>
  <c r="H14" i="1"/>
  <c r="A16" i="1" l="1"/>
  <c r="F15" i="1"/>
  <c r="G15" i="1" s="1"/>
  <c r="H15" i="1"/>
  <c r="H16" i="1" l="1"/>
  <c r="A17" i="1"/>
  <c r="F16" i="1"/>
  <c r="G16" i="1" s="1"/>
  <c r="A18" i="1" l="1"/>
  <c r="F17" i="1"/>
  <c r="G17" i="1" s="1"/>
  <c r="H17" i="1"/>
  <c r="A19" i="1" l="1"/>
  <c r="F18" i="1"/>
  <c r="G18" i="1" s="1"/>
  <c r="H18" i="1"/>
  <c r="A20" i="1" l="1"/>
  <c r="F19" i="1"/>
  <c r="G19" i="1" s="1"/>
  <c r="H19" i="1"/>
  <c r="H20" i="1" l="1"/>
  <c r="A21" i="1"/>
  <c r="F20" i="1"/>
  <c r="G20" i="1" s="1"/>
  <c r="F21" i="1" l="1"/>
  <c r="G21" i="1" s="1"/>
  <c r="H21" i="1"/>
</calcChain>
</file>

<file path=xl/sharedStrings.xml><?xml version="1.0" encoding="utf-8"?>
<sst xmlns="http://schemas.openxmlformats.org/spreadsheetml/2006/main" count="414" uniqueCount="219">
  <si>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</si>
  <si>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</si>
  <si>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</si>
  <si>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</si>
  <si>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</si>
  <si>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</si>
  <si>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</si>
  <si>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</si>
  <si>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</si>
  <si>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</si>
  <si>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</si>
  <si>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</si>
  <si>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</si>
  <si>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</si>
  <si>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</si>
  <si>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</si>
  <si>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</si>
  <si>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</si>
  <si>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</si>
  <si>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</si>
  <si>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</si>
  <si>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</si>
  <si>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</si>
  <si>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</si>
  <si>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</si>
  <si>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</si>
  <si>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</si>
  <si>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</si>
  <si>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</si>
  <si>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</si>
  <si>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</si>
  <si>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</si>
  <si>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</si>
  <si>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</si>
  <si>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</si>
  <si>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</si>
  <si>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</si>
  <si>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</si>
  <si>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</si>
  <si>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</si>
  <si>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</si>
  <si>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</si>
  <si>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</si>
  <si>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</si>
  <si>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</si>
  <si>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</si>
  <si>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</si>
  <si>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</si>
  <si>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</si>
  <si>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</si>
  <si>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</si>
  <si>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</si>
  <si>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</si>
  <si>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</si>
  <si>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</si>
  <si>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</si>
  <si>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</si>
  <si>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</si>
  <si>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</si>
  <si>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</si>
  <si>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</si>
  <si>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</si>
  <si>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</si>
  <si>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</si>
  <si>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</si>
  <si>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</si>
  <si>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</si>
  <si>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</si>
  <si>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</si>
  <si>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</si>
  <si>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</si>
  <si>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</si>
  <si>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</si>
  <si>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</si>
  <si>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</si>
  <si>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</si>
  <si>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</si>
  <si>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</si>
  <si>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</si>
  <si>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</si>
  <si>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</si>
  <si>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</si>
  <si>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</si>
  <si>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</si>
  <si>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</si>
  <si>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</si>
  <si>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</si>
  <si>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</si>
  <si>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</si>
  <si>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</si>
  <si>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</si>
  <si>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</si>
  <si>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</si>
  <si>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</si>
  <si>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</si>
  <si>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</si>
  <si>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</si>
  <si>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</si>
  <si>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</si>
  <si>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</si>
  <si>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</si>
  <si>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</si>
  <si>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</si>
  <si>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</si>
  <si>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</si>
  <si>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</si>
  <si>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</si>
  <si>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</si>
  <si>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</si>
  <si>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</si>
  <si>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</si>
  <si>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</si>
  <si>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</si>
  <si>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</si>
  <si>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</si>
  <si>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</si>
  <si>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</si>
  <si>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</si>
  <si>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</si>
  <si>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</si>
  <si>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</si>
  <si>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</si>
  <si>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</si>
  <si>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</si>
  <si>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</si>
  <si>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</si>
  <si>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</si>
  <si>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</si>
  <si>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</si>
  <si>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</si>
  <si>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</si>
  <si>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</si>
  <si>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</si>
  <si>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</si>
  <si>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</si>
  <si>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</si>
  <si>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</si>
  <si>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</si>
  <si>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</si>
  <si>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</si>
  <si>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</si>
  <si>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</si>
  <si>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</si>
  <si>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</si>
  <si>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</si>
  <si>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</si>
  <si>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</si>
  <si>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</si>
  <si>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</si>
  <si>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</si>
  <si>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</si>
  <si>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</si>
  <si>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</si>
  <si>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</si>
  <si>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</si>
  <si>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</si>
  <si>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</si>
  <si>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</si>
  <si>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</si>
  <si>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</si>
  <si>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</si>
  <si>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</si>
  <si>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</si>
  <si>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</si>
  <si>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</si>
  <si>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</si>
  <si>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</si>
  <si>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</si>
  <si>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</si>
  <si>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</si>
  <si>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</si>
  <si>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</si>
  <si>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</si>
  <si>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</si>
  <si>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</si>
  <si>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</si>
  <si>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</si>
  <si>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</si>
  <si>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</si>
  <si>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</si>
  <si>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</si>
  <si>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</si>
  <si>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</si>
  <si>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</si>
  <si>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</si>
  <si>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</si>
  <si>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</si>
  <si>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</si>
  <si>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Ilustración</t>
  </si>
  <si>
    <t>Sergio Cuellar Ardila</t>
  </si>
  <si>
    <t>La ciencia y el mundo de la física y la química</t>
  </si>
  <si>
    <t>Cuaderno de Estudio</t>
  </si>
  <si>
    <t>CN_10_01_CO</t>
  </si>
  <si>
    <t>3° ESO/Física y Química/La ciencia/1. ¿Qué es la ciencia?</t>
  </si>
  <si>
    <t>Busto Auguste Rodin</t>
  </si>
  <si>
    <t xml:space="preserve">3° ESO/Física y Química/La ciencia/2. La clasificación de las ciencias </t>
  </si>
  <si>
    <t>Libros, ADN ilustrado</t>
  </si>
  <si>
    <t xml:space="preserve">3° ESO/Física y Química/La ciencia/2. La clasificación de las ciencias/ 2.2 Las ciencias empíricas o experimentales </t>
  </si>
  <si>
    <t>Pantallas de computador</t>
  </si>
  <si>
    <t>100837723
256431334
363213608
373612645</t>
  </si>
  <si>
    <t>Termometro - Masa - Multímetro - Calibrador -  Cinta métrica</t>
  </si>
  <si>
    <t>Pertenecen a una sola imagen como en la muestra</t>
  </si>
  <si>
    <t>https://upload.wikimedia.org/wikipedia/commons/1/1d/Avogadro's_number_in_e_notation.jpg</t>
  </si>
  <si>
    <t>Numero de Avogadro</t>
  </si>
  <si>
    <t xml:space="preserve">Construir otra imagen a partir de ella, pues no tiene muy buena resolución. 
La idea de la imagen es que simule el resultado obtenido en el display de una calculadora. Se debe escribir el número tal cual aparece en la imagen.
</t>
  </si>
  <si>
    <t>Imagen creada por autor</t>
  </si>
  <si>
    <t>La notación científica</t>
  </si>
  <si>
    <t>Multimetro con bateria</t>
  </si>
  <si>
    <t xml:space="preserve">3° ESO/Física y Química/La ciencia/4. Las medidas/4.3 Los errores de medición </t>
  </si>
  <si>
    <t>Balanza analitica</t>
  </si>
  <si>
    <t>Regla</t>
  </si>
  <si>
    <t>Tiro al blanco</t>
  </si>
  <si>
    <t>Mantener las imágenes en las posiciones indicadas arriba y abajo y hacerles un marco alrededor y de separación. Revisar la muestra</t>
  </si>
  <si>
    <t>Imagen para crear</t>
  </si>
  <si>
    <t>3° ESO/Física y Química/La ciencia/5. La física: la materia, el espacio y el tiempo</t>
  </si>
  <si>
    <t>Isaac Newton</t>
  </si>
  <si>
    <t xml:space="preserve">3° ESO/Física y Química/La ciencia/6. La química: las transformaciones de la materia. </t>
  </si>
  <si>
    <t>Los alquimistas - cuadro</t>
  </si>
  <si>
    <t>Que quede mas centrado la notación científica, diferenciar los colores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</si>
</sst>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6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12</xdr:row>
      <xdr:rowOff>0</xdr:rowOff>
    </xdr:from>
    <xdr:to>
      <xdr:col>10</xdr:col>
      <xdr:colOff>1056409</xdr:colOff>
      <xdr:row>12</xdr:row>
      <xdr:rowOff>1469301</xdr:rowOff>
    </xdr:to>
    <xdr:pic>
      <xdr:nvPicPr>
        <xdr:cNvPr id="3" name="Imagen 2"/>
        <xdr:cNvPicPr>
          <a:picLocks noChangeAspect="1"/>
        </xdr:cNvPicPr>
      </xdr:nvPicPr>
      <xdr:blipFill>
        <a:blip xmlns:r="http://schemas.openxmlformats.org/officeDocument/2006/relationships" r:embed="rId1"/>
        <a:stretch>
          <a:fillRect/>
        </a:stretch>
      </xdr:blipFill>
      <xdr:spPr>
        <a:xfrm>
          <a:off x="17768455" y="3359727"/>
          <a:ext cx="1056409" cy="1469301"/>
        </a:xfrm>
        <a:prstGeom prst="rect">
          <a:avLst/>
        </a:prstGeom>
      </xdr:spPr>
    </xdr:pic>
    <xdr:clientData/>
  </xdr:twoCellAnchor>
  <xdr:twoCellAnchor editAs="oneCell">
    <xdr:from>
      <xdr:col>10</xdr:col>
      <xdr:colOff>0</xdr:colOff>
      <xdr:row>13</xdr:row>
      <xdr:rowOff>1</xdr:rowOff>
    </xdr:from>
    <xdr:to>
      <xdr:col>10</xdr:col>
      <xdr:colOff>2238375</xdr:colOff>
      <xdr:row>13</xdr:row>
      <xdr:rowOff>571501</xdr:rowOff>
    </xdr:to>
    <xdr:pic>
      <xdr:nvPicPr>
        <xdr:cNvPr id="4" name="Imagen 3" descr="https://upload.wikimedia.org/wikipedia/commons/1/1d/Avogadro's_number_in_e_notation.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811750" y="5143501"/>
          <a:ext cx="2238375" cy="571500"/>
        </a:xfrm>
        <a:prstGeom prst="rect">
          <a:avLst/>
        </a:prstGeom>
        <a:noFill/>
        <a:ln>
          <a:noFill/>
        </a:ln>
      </xdr:spPr>
    </xdr:pic>
    <xdr:clientData/>
  </xdr:twoCellAnchor>
  <xdr:twoCellAnchor editAs="oneCell">
    <xdr:from>
      <xdr:col>10</xdr:col>
      <xdr:colOff>0</xdr:colOff>
      <xdr:row>14</xdr:row>
      <xdr:rowOff>122464</xdr:rowOff>
    </xdr:from>
    <xdr:to>
      <xdr:col>10</xdr:col>
      <xdr:colOff>2095500</xdr:colOff>
      <xdr:row>14</xdr:row>
      <xdr:rowOff>1288054</xdr:rowOff>
    </xdr:to>
    <xdr:pic>
      <xdr:nvPicPr>
        <xdr:cNvPr id="6" name="Imagen 5"/>
        <xdr:cNvPicPr>
          <a:picLocks noChangeAspect="1"/>
        </xdr:cNvPicPr>
      </xdr:nvPicPr>
      <xdr:blipFill>
        <a:blip xmlns:r="http://schemas.openxmlformats.org/officeDocument/2006/relationships" r:embed="rId3"/>
        <a:stretch>
          <a:fillRect/>
        </a:stretch>
      </xdr:blipFill>
      <xdr:spPr>
        <a:xfrm>
          <a:off x="17768455" y="7188282"/>
          <a:ext cx="2095500" cy="1165590"/>
        </a:xfrm>
        <a:prstGeom prst="rect">
          <a:avLst/>
        </a:prstGeom>
      </xdr:spPr>
    </xdr:pic>
    <xdr:clientData/>
  </xdr:twoCellAnchor>
  <xdr:twoCellAnchor editAs="oneCell">
    <xdr:from>
      <xdr:col>10</xdr:col>
      <xdr:colOff>0</xdr:colOff>
      <xdr:row>18</xdr:row>
      <xdr:rowOff>1</xdr:rowOff>
    </xdr:from>
    <xdr:to>
      <xdr:col>10</xdr:col>
      <xdr:colOff>917863</xdr:colOff>
      <xdr:row>18</xdr:row>
      <xdr:rowOff>1887683</xdr:rowOff>
    </xdr:to>
    <xdr:pic>
      <xdr:nvPicPr>
        <xdr:cNvPr id="7" name="Imagen 6"/>
        <xdr:cNvPicPr/>
      </xdr:nvPicPr>
      <xdr:blipFill>
        <a:blip xmlns:r="http://schemas.openxmlformats.org/officeDocument/2006/relationships" r:embed="rId4"/>
        <a:stretch>
          <a:fillRect/>
        </a:stretch>
      </xdr:blipFill>
      <xdr:spPr>
        <a:xfrm>
          <a:off x="17768455" y="9698183"/>
          <a:ext cx="917863" cy="18876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55" zoomScaleNormal="55" zoomScalePageLayoutView="12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37" style="2" customWidth="1"/>
    <col min="3" max="3" width="21.125" style="2" customWidth="1"/>
    <col min="4" max="4" width="18.37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10</v>
      </c>
      <c r="D3" s="87"/>
      <c r="F3" s="79">
        <v>42409</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190</v>
      </c>
      <c r="D4" s="87"/>
      <c r="E4" s="5"/>
      <c r="F4" s="37" t="s">
        <v>55</v>
      </c>
      <c r="G4" s="61" t="s">
        <v>191</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189</v>
      </c>
      <c r="D5" s="89"/>
      <c r="E5" s="5"/>
      <c r="F5" s="37" t="str">
        <f>IF(G4="Recurso","Motor del recurso","")</f>
        <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193</v>
      </c>
      <c r="C10" s="20" t="str">
        <f t="shared" ref="C10:C41" si="0">IF(OR(B10&lt;&gt;"",J10&lt;&gt;""),IF($G$4="Recurso",CONCATENATE($G$4," ",$G$5),$G$4),"")</f>
        <v>Cuaderno de Estudio</v>
      </c>
      <c r="D10" s="63" t="s">
        <v>187</v>
      </c>
      <c r="E10" s="63" t="s">
        <v>153</v>
      </c>
      <c r="F10" s="13" t="str">
        <f>IF(OR(B10&lt;&gt;"",J10&lt;&gt;""),CONCATENATE($C$7,"_",$A10,IF($G$4="Cuaderno de Estudio","_small",CONCATENATE(IF(I10="","","n"),IF(LEFT($G$5,1)="F",".jpg",".png")))),"")</f>
        <v>CN_10_01_CO_IMG01_small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ca="1">IF(AND(I10&lt;&gt;"",I10&lt;&gt;0),IF(OR(B10&lt;&gt;"",J10&lt;&gt;""),CONCATENATE($C$7,"_",$A10,IF($G$4="Cuaderno de Estudio","_zoom",CONCATENATE("a",IF(LEFT($G$5,1)="F",".jpg",".png")))),""),"")</f>
        <v>CN_10_01_CO_IMG01_zoom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194</v>
      </c>
      <c r="K10" s="64"/>
      <c r="O10" s="2" t="str">
        <f>'Definición técnica de imagenes'!A12</f>
        <v>M12D</v>
      </c>
    </row>
    <row r="11" spans="1:16" s="11" customFormat="1" ht="27" x14ac:dyDescent="0.25">
      <c r="A11" s="12" t="str">
        <f t="shared" ref="A11:A18" si="1">IF(OR(B11&lt;&gt;"",J11&lt;&gt;""),CONCATENATE(LEFT(A10,3),IF(MID(A10,4,2)+1&lt;10,CONCATENATE("0",MID(A10,4,2)+1))),"")</f>
        <v>IMG02</v>
      </c>
      <c r="B11" s="62" t="s">
        <v>195</v>
      </c>
      <c r="C11" s="20" t="str">
        <f t="shared" si="0"/>
        <v>Cuaderno de Estudio</v>
      </c>
      <c r="D11" s="63" t="s">
        <v>188</v>
      </c>
      <c r="E11" s="63" t="s">
        <v>153</v>
      </c>
      <c r="F11" s="13" t="str">
        <f t="shared" ref="F11:F74" si="2">IF(OR(B11&lt;&gt;"",J11&lt;&gt;""),CONCATENATE($C$7,"_",$A11,IF($G$4="Cuaderno de Estudio","_small",CONCATENATE(IF(I11="","","n"),IF(LEFT($G$5,1)="F",".jpg",".png")))),"")</f>
        <v>CN_10_01_CO_IMG02_small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3">IF(AND(I11&lt;&gt;"",I11&lt;&gt;0),IF(OR(B11&lt;&gt;"",J11&lt;&gt;""),CONCATENATE($C$7,"_",$A11,IF($G$4="Cuaderno de Estudio","_zoom",CONCATENATE("a",IF(LEFT($G$5,1)="F",".jpg",".png")))),""),"")</f>
        <v>CN_10_01_CO_IMG02_zoom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196</v>
      </c>
      <c r="K11" s="64"/>
      <c r="O11" s="2" t="str">
        <f>'Definición técnica de imagenes'!A13</f>
        <v>M101</v>
      </c>
    </row>
    <row r="12" spans="1:16" s="11" customFormat="1" ht="40.5" x14ac:dyDescent="0.25">
      <c r="A12" s="12" t="str">
        <f t="shared" si="1"/>
        <v>IMG03</v>
      </c>
      <c r="B12" s="62" t="s">
        <v>197</v>
      </c>
      <c r="C12" s="20" t="str">
        <f t="shared" si="0"/>
        <v>Cuaderno de Estudio</v>
      </c>
      <c r="D12" s="63" t="s">
        <v>187</v>
      </c>
      <c r="E12" s="63" t="s">
        <v>153</v>
      </c>
      <c r="F12" s="13" t="str">
        <f t="shared" si="2"/>
        <v>CN_10_01_CO_IMG03_small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3"/>
        <v>CN_10_01_CO_IMG03_zoom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198</v>
      </c>
      <c r="K12" s="64"/>
      <c r="O12" s="2" t="str">
        <f>'Definición técnica de imagenes'!A18</f>
        <v>Diaporama F1</v>
      </c>
    </row>
    <row r="13" spans="1:16" s="11" customFormat="1" ht="144" customHeight="1" x14ac:dyDescent="0.25">
      <c r="A13" s="12" t="str">
        <f t="shared" si="1"/>
        <v>IMG04</v>
      </c>
      <c r="B13" s="62" t="s">
        <v>199</v>
      </c>
      <c r="C13" s="20" t="str">
        <f t="shared" si="0"/>
        <v>Cuaderno de Estudio</v>
      </c>
      <c r="D13" s="63" t="s">
        <v>187</v>
      </c>
      <c r="E13" s="63" t="s">
        <v>153</v>
      </c>
      <c r="F13" s="13" t="str">
        <f t="shared" si="2"/>
        <v>CN_10_01_CO_IMG04_small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3"/>
        <v>CN_10_01_CO_IMG04_zoom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t="s">
        <v>201</v>
      </c>
      <c r="O13" s="2" t="str">
        <f>'Definición técnica de imagenes'!A19</f>
        <v>F4</v>
      </c>
    </row>
    <row r="14" spans="1:16" s="11" customFormat="1" ht="147.75" customHeight="1" x14ac:dyDescent="0.25">
      <c r="A14" s="12" t="str">
        <f t="shared" si="1"/>
        <v>IMG05</v>
      </c>
      <c r="B14" s="62" t="s">
        <v>202</v>
      </c>
      <c r="C14" s="20" t="str">
        <f t="shared" si="0"/>
        <v>Cuaderno de Estudio</v>
      </c>
      <c r="D14" s="63" t="s">
        <v>188</v>
      </c>
      <c r="E14" s="63" t="s">
        <v>153</v>
      </c>
      <c r="F14" s="13" t="str">
        <f t="shared" si="2"/>
        <v>CN_10_01_CO_IMG05_small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3"/>
        <v>CN_10_01_CO_IMG05_zoom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203</v>
      </c>
      <c r="K14" s="64" t="s">
        <v>204</v>
      </c>
      <c r="O14" s="2" t="str">
        <f>'Definición técnica de imagenes'!A22</f>
        <v>F6</v>
      </c>
    </row>
    <row r="15" spans="1:16" s="11" customFormat="1" ht="150.75" customHeight="1" x14ac:dyDescent="0.25">
      <c r="A15" s="12" t="str">
        <f t="shared" si="1"/>
        <v>IMG06</v>
      </c>
      <c r="B15" s="62" t="s">
        <v>205</v>
      </c>
      <c r="C15" s="20" t="str">
        <f t="shared" si="0"/>
        <v>Cuaderno de Estudio</v>
      </c>
      <c r="D15" s="63" t="s">
        <v>188</v>
      </c>
      <c r="E15" s="63" t="s">
        <v>153</v>
      </c>
      <c r="F15" s="13" t="str">
        <f t="shared" si="2"/>
        <v>CN_10_01_CO_IMG06_small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3"/>
        <v>CN_10_01_CO_IMG06_zoom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206</v>
      </c>
      <c r="K15" s="64" t="s">
        <v>218</v>
      </c>
      <c r="O15" s="2" t="str">
        <f>'Definición técnica de imagenes'!A24</f>
        <v>F6B</v>
      </c>
    </row>
    <row r="16" spans="1:16" s="11" customFormat="1" ht="14.25" x14ac:dyDescent="0.3">
      <c r="A16" s="12" t="str">
        <f t="shared" si="1"/>
        <v>IMG07</v>
      </c>
      <c r="B16" s="62">
        <v>387427453</v>
      </c>
      <c r="C16" s="20" t="str">
        <f t="shared" si="0"/>
        <v>Cuaderno de Estudio</v>
      </c>
      <c r="D16" s="63" t="s">
        <v>187</v>
      </c>
      <c r="E16" s="63" t="s">
        <v>153</v>
      </c>
      <c r="F16" s="13" t="str">
        <f t="shared" si="2"/>
        <v>CN_10_01_CO_IMG07_small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3"/>
        <v>CN_10_01_CO_IMG07_zoom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207</v>
      </c>
      <c r="K16" s="68"/>
      <c r="O16" s="2" t="str">
        <f>'Definición técnica de imagenes'!A25</f>
        <v>F7</v>
      </c>
    </row>
    <row r="17" spans="1:15" s="11" customFormat="1" ht="27" x14ac:dyDescent="0.3">
      <c r="A17" s="12" t="str">
        <f t="shared" si="1"/>
        <v>IMG08</v>
      </c>
      <c r="B17" s="62" t="s">
        <v>208</v>
      </c>
      <c r="C17" s="20" t="str">
        <f t="shared" si="0"/>
        <v>Cuaderno de Estudio</v>
      </c>
      <c r="D17" s="63" t="s">
        <v>187</v>
      </c>
      <c r="E17" s="63" t="s">
        <v>153</v>
      </c>
      <c r="F17" s="13" t="str">
        <f t="shared" si="2"/>
        <v>CN_10_01_CO_IMG08_small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3"/>
        <v>CN_10_01_CO_IMG08_zoom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209</v>
      </c>
      <c r="K17" s="68"/>
      <c r="O17" s="2" t="str">
        <f>'Definición técnica de imagenes'!A27</f>
        <v>F7B</v>
      </c>
    </row>
    <row r="18" spans="1:15" s="11" customFormat="1" ht="15" customHeight="1" x14ac:dyDescent="0.25">
      <c r="A18" s="12" t="str">
        <f t="shared" si="1"/>
        <v>IMG09</v>
      </c>
      <c r="B18" s="62">
        <v>64789885</v>
      </c>
      <c r="C18" s="20" t="str">
        <f t="shared" si="0"/>
        <v>Cuaderno de Estudio</v>
      </c>
      <c r="D18" s="63" t="s">
        <v>187</v>
      </c>
      <c r="E18" s="63" t="s">
        <v>153</v>
      </c>
      <c r="F18" s="13" t="str">
        <f t="shared" si="2"/>
        <v>CN_10_01_CO_IMG09_small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3"/>
        <v>CN_10_01_CO_IMG09_zoom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210</v>
      </c>
      <c r="K18" s="66"/>
      <c r="O18" s="2" t="str">
        <f>'Definición técnica de imagenes'!A30</f>
        <v>F8</v>
      </c>
    </row>
    <row r="19" spans="1:15" s="11" customFormat="1" ht="202.5" customHeight="1" x14ac:dyDescent="0.25">
      <c r="A19" s="12" t="str">
        <f t="shared" ref="A19:A50" si="4">IF(OR(B19&lt;&gt;"",J19&lt;&gt;""),CONCATENATE(LEFT(A18,3),IF(MID(A18,4,2)+1&lt;10,CONCATENATE("0",MID(A18,4,2)+1),MID(A18,4,2)+1)),"")</f>
        <v>IMG10</v>
      </c>
      <c r="B19" s="62" t="s">
        <v>213</v>
      </c>
      <c r="C19" s="20" t="str">
        <f t="shared" si="0"/>
        <v>Cuaderno de Estudio</v>
      </c>
      <c r="D19" s="63" t="s">
        <v>188</v>
      </c>
      <c r="E19" s="63" t="s">
        <v>153</v>
      </c>
      <c r="F19" s="13" t="str">
        <f t="shared" si="2"/>
        <v>CN_10_01_CO_IMG10_small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3"/>
        <v>CN_10_01_CO_IMG10_zoom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211</v>
      </c>
      <c r="K19" s="66" t="s">
        <v>212</v>
      </c>
      <c r="O19" s="2" t="str">
        <f>'Definición técnica de imagenes'!A31</f>
        <v>F10</v>
      </c>
    </row>
    <row r="20" spans="1:15" s="11" customFormat="1" ht="123.75" customHeight="1" x14ac:dyDescent="0.25">
      <c r="A20" s="12" t="str">
        <f t="shared" si="4"/>
        <v>IMG11</v>
      </c>
      <c r="B20" s="62" t="s">
        <v>214</v>
      </c>
      <c r="C20" s="20" t="str">
        <f t="shared" si="0"/>
        <v>Cuaderno de Estudio</v>
      </c>
      <c r="D20" s="63" t="s">
        <v>188</v>
      </c>
      <c r="E20" s="63" t="s">
        <v>153</v>
      </c>
      <c r="F20" s="13" t="str">
        <f t="shared" si="2"/>
        <v>CN_10_01_CO_IMG11_small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3"/>
        <v>CN_10_01_CO_IMG11_zoom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215</v>
      </c>
      <c r="K20" s="66"/>
      <c r="O20" s="2" t="str">
        <f>'Definición técnica de imagenes'!A32</f>
        <v>F10B</v>
      </c>
    </row>
    <row r="21" spans="1:15" s="11" customFormat="1" ht="40.5" x14ac:dyDescent="0.25">
      <c r="A21" s="12" t="str">
        <f t="shared" si="4"/>
        <v>IMG12</v>
      </c>
      <c r="B21" s="62" t="s">
        <v>216</v>
      </c>
      <c r="C21" s="20" t="str">
        <f t="shared" si="0"/>
        <v>Cuaderno de Estudio</v>
      </c>
      <c r="D21" s="63" t="s">
        <v>188</v>
      </c>
      <c r="E21" s="63" t="s">
        <v>153</v>
      </c>
      <c r="F21" s="13" t="str">
        <f t="shared" si="2"/>
        <v>CN_10_01_CO_IMG12_small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3"/>
        <v>CN_10_01_CO_IMG12_zoom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217</v>
      </c>
      <c r="K21" s="66"/>
      <c r="O21" s="2" t="str">
        <f>'Definición técnica de imagenes'!A33</f>
        <v>F11</v>
      </c>
    </row>
    <row r="22" spans="1:15" s="11" customFormat="1" x14ac:dyDescent="0.25">
      <c r="A22" s="12" t="str">
        <f t="shared" si="4"/>
        <v/>
      </c>
      <c r="B22" s="62"/>
      <c r="C22" s="20" t="str">
        <f t="shared" si="0"/>
        <v/>
      </c>
      <c r="D22" s="63"/>
      <c r="E22" s="63"/>
      <c r="F22" s="13" t="str">
        <f t="shared" si="2"/>
        <v/>
      </c>
      <c r="G22" s="13" t="str">
        <f ca="1">IF($F22&lt;&gt;"",IF($G$4="Recurso",VLOOKUP($E22,OFFSET('Definición técnica de imagenes'!$A$1,MATCH($G$5,'Definición técnica de imagenes'!$A$1:$A$104,0)-1,1,COUNTIF('Definición técnica de imagenes'!$A$3:$A$102,$G$5),5),5,FALSE),'Definición técnica de imagenes'!$F$16),"")</f>
        <v/>
      </c>
      <c r="H22" s="13" t="str">
        <f t="shared" ca="1" si="3"/>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4"/>
      <c r="O22" s="2" t="str">
        <f>'Definición técnica de imagenes'!A34</f>
        <v>F12</v>
      </c>
    </row>
    <row r="23" spans="1:15" s="11" customFormat="1" x14ac:dyDescent="0.25">
      <c r="A23" s="12" t="str">
        <f t="shared" si="4"/>
        <v/>
      </c>
      <c r="B23" s="62"/>
      <c r="C23" s="20" t="str">
        <f t="shared" si="0"/>
        <v/>
      </c>
      <c r="D23" s="63"/>
      <c r="E23" s="63"/>
      <c r="F23" s="13" t="str">
        <f t="shared" si="2"/>
        <v/>
      </c>
      <c r="G23" s="13" t="str">
        <f ca="1">IF($F23&lt;&gt;"",IF($G$4="Recurso",VLOOKUP($E23,OFFSET('Definición técnica de imagenes'!$A$1,MATCH($G$5,'Definición técnica de imagenes'!$A$1:$A$104,0)-1,1,COUNTIF('Definición técnica de imagenes'!$A$3:$A$102,$G$5),5),5,FALSE),'Definición técnica de imagenes'!$F$16),"")</f>
        <v/>
      </c>
      <c r="H23" s="13" t="str">
        <f t="shared" ca="1" si="3"/>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4"/>
        <v/>
      </c>
      <c r="B24" s="62"/>
      <c r="C24" s="20" t="str">
        <f t="shared" si="0"/>
        <v/>
      </c>
      <c r="D24" s="63"/>
      <c r="E24" s="63"/>
      <c r="F24" s="13" t="str">
        <f t="shared" si="2"/>
        <v/>
      </c>
      <c r="G24" s="13" t="str">
        <f ca="1">IF($F24&lt;&gt;"",IF($G$4="Recurso",VLOOKUP($E24,OFFSET('Definición técnica de imagenes'!$A$1,MATCH($G$5,'Definición técnica de imagenes'!$A$1:$A$104,0)-1,1,COUNTIF('Definición técnica de imagenes'!$A$3:$A$102,$G$5),5),5,FALSE),'Definición técnica de imagenes'!$F$16),"")</f>
        <v/>
      </c>
      <c r="H24" s="13" t="str">
        <f t="shared" ca="1" si="3"/>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4"/>
        <v/>
      </c>
      <c r="B25" s="62"/>
      <c r="C25" s="20" t="str">
        <f t="shared" si="0"/>
        <v/>
      </c>
      <c r="D25" s="63"/>
      <c r="E25" s="63"/>
      <c r="F25" s="13" t="str">
        <f t="shared" si="2"/>
        <v/>
      </c>
      <c r="G25" s="13" t="str">
        <f ca="1">IF($F25&lt;&gt;"",IF($G$4="Recurso",VLOOKUP($E25,OFFSET('Definición técnica de imagenes'!$A$1,MATCH($G$5,'Definición técnica de imagenes'!$A$1:$A$104,0)-1,1,COUNTIF('Definición técnica de imagenes'!$A$3:$A$102,$G$5),5),5,FALSE),'Definición técnica de imagenes'!$F$16),"")</f>
        <v/>
      </c>
      <c r="H25" s="13" t="str">
        <f t="shared" ca="1" si="3"/>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4"/>
        <v/>
      </c>
      <c r="B26" s="62"/>
      <c r="C26" s="20" t="str">
        <f t="shared" si="0"/>
        <v/>
      </c>
      <c r="D26" s="63"/>
      <c r="E26" s="63"/>
      <c r="F26" s="13" t="str">
        <f t="shared" si="2"/>
        <v/>
      </c>
      <c r="G26" s="13" t="str">
        <f ca="1">IF($F26&lt;&gt;"",IF($G$4="Recurso",VLOOKUP($E26,OFFSET('Definición técnica de imagenes'!$A$1,MATCH($G$5,'Definición técnica de imagenes'!$A$1:$A$104,0)-1,1,COUNTIF('Definición técnica de imagenes'!$A$3:$A$102,$G$5),5),5,FALSE),'Definición técnica de imagenes'!$F$16),"")</f>
        <v/>
      </c>
      <c r="H26" s="13" t="str">
        <f t="shared" ca="1" si="3"/>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4"/>
        <v/>
      </c>
      <c r="B27" s="62"/>
      <c r="C27" s="20" t="str">
        <f t="shared" si="0"/>
        <v/>
      </c>
      <c r="D27" s="63"/>
      <c r="E27" s="63"/>
      <c r="F27" s="13" t="str">
        <f t="shared" si="2"/>
        <v/>
      </c>
      <c r="G27" s="13" t="str">
        <f ca="1">IF($F27&lt;&gt;"",IF($G$4="Recurso",VLOOKUP($E27,OFFSET('Definición técnica de imagenes'!$A$1,MATCH($G$5,'Definición técnica de imagenes'!$A$1:$A$104,0)-1,1,COUNTIF('Definición técnica de imagenes'!$A$3:$A$102,$G$5),5),5,FALSE),'Definición técnica de imagenes'!$F$16),"")</f>
        <v/>
      </c>
      <c r="H27" s="13" t="str">
        <f t="shared" ca="1" si="3"/>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4"/>
        <v/>
      </c>
      <c r="B28" s="62"/>
      <c r="C28" s="20" t="str">
        <f t="shared" si="0"/>
        <v/>
      </c>
      <c r="D28" s="63"/>
      <c r="E28" s="63"/>
      <c r="F28" s="13" t="str">
        <f t="shared" si="2"/>
        <v/>
      </c>
      <c r="G28" s="13" t="str">
        <f ca="1">IF($F28&lt;&gt;"",IF($G$4="Recurso",VLOOKUP($E28,OFFSET('Definición técnica de imagenes'!$A$1,MATCH($G$5,'Definición técnica de imagenes'!$A$1:$A$104,0)-1,1,COUNTIF('Definición técnica de imagenes'!$A$3:$A$102,$G$5),5),5,FALSE),'Definición técnica de imagenes'!$F$16),"")</f>
        <v/>
      </c>
      <c r="H28" s="13" t="str">
        <f t="shared" ca="1" si="3"/>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4"/>
        <v/>
      </c>
      <c r="B29" s="62"/>
      <c r="C29" s="20" t="str">
        <f t="shared" si="0"/>
        <v/>
      </c>
      <c r="D29" s="63"/>
      <c r="E29" s="63"/>
      <c r="F29" s="13" t="str">
        <f t="shared" si="2"/>
        <v/>
      </c>
      <c r="G29" s="13" t="str">
        <f ca="1">IF($F29&lt;&gt;"",IF($G$4="Recurso",VLOOKUP($E29,OFFSET('Definición técnica de imagenes'!$A$1,MATCH($G$5,'Definición técnica de imagenes'!$A$1:$A$104,0)-1,1,COUNTIF('Definición técnica de imagenes'!$A$3:$A$102,$G$5),5),5,FALSE),'Definición técnica de imagenes'!$F$16),"")</f>
        <v/>
      </c>
      <c r="H29" s="13" t="str">
        <f t="shared" ca="1" si="3"/>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4"/>
        <v/>
      </c>
      <c r="B30" s="62"/>
      <c r="C30" s="20" t="str">
        <f t="shared" si="0"/>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4"/>
        <v/>
      </c>
      <c r="B31" s="62"/>
      <c r="C31" s="20" t="str">
        <f t="shared" si="0"/>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4"/>
        <v/>
      </c>
      <c r="B32" s="62"/>
      <c r="C32" s="20" t="str">
        <f t="shared" si="0"/>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4"/>
        <v/>
      </c>
      <c r="B33" s="62"/>
      <c r="C33" s="20" t="str">
        <f t="shared" si="0"/>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4"/>
        <v/>
      </c>
      <c r="B34" s="62"/>
      <c r="C34" s="20" t="str">
        <f t="shared" si="0"/>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4"/>
        <v/>
      </c>
      <c r="B35" s="62"/>
      <c r="C35" s="20" t="str">
        <f t="shared" si="0"/>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4"/>
        <v/>
      </c>
      <c r="B36" s="62"/>
      <c r="C36" s="20" t="str">
        <f t="shared" si="0"/>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4"/>
        <v/>
      </c>
      <c r="B37" s="62"/>
      <c r="C37" s="20" t="str">
        <f t="shared" si="0"/>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4"/>
        <v/>
      </c>
      <c r="B38" s="62"/>
      <c r="C38" s="20" t="str">
        <f t="shared" si="0"/>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4"/>
        <v/>
      </c>
      <c r="B39" s="62"/>
      <c r="C39" s="20" t="str">
        <f t="shared" si="0"/>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4"/>
        <v/>
      </c>
      <c r="B40" s="62"/>
      <c r="C40" s="20" t="str">
        <f t="shared" si="0"/>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4"/>
        <v/>
      </c>
      <c r="B41" s="62"/>
      <c r="C41" s="20" t="str">
        <f t="shared" si="0"/>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6"/>
        <v/>
      </c>
      <c r="B53" s="62"/>
      <c r="C53" s="20" t="str">
        <f t="shared" si="5"/>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6"/>
        <v/>
      </c>
      <c r="B54" s="62"/>
      <c r="C54" s="20" t="str">
        <f t="shared" si="5"/>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6"/>
        <v/>
      </c>
      <c r="B56" s="62"/>
      <c r="C56" s="20" t="str">
        <f t="shared" si="5"/>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6"/>
        <v/>
      </c>
      <c r="B58" s="62"/>
      <c r="C58" s="20" t="str">
        <f t="shared" si="5"/>
        <v/>
      </c>
      <c r="D58" s="63"/>
      <c r="E58" s="63"/>
      <c r="F58" s="13" t="str">
        <f t="shared"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6"/>
        <v/>
      </c>
      <c r="B60" s="62"/>
      <c r="C60" s="20" t="str">
        <f t="shared" si="5"/>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6"/>
        <v/>
      </c>
      <c r="B62" s="62"/>
      <c r="C62" s="20" t="str">
        <f t="shared" si="5"/>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0"/>
        <v/>
      </c>
      <c r="B99" s="62"/>
      <c r="C99" s="20" t="str">
        <f t="shared" si="7"/>
        <v/>
      </c>
      <c r="D99" s="63"/>
      <c r="E99" s="63"/>
      <c r="F99" s="13" t="str">
        <f t="shared" si="8"/>
        <v/>
      </c>
      <c r="G99" s="13" t="str">
        <f ca="1">IF($F99&lt;&gt;"",IF($G$4="Recurso",VLOOKUP($E99,OFFSET('Definición técnica de imagenes'!$A$1,MATCH($G$5,'Definición técnica de imagenes'!$A$1:$A$104,0)-1,1,COUNTIF('Definición técnica de imagenes'!$A$3:$A$102,$G$5),5),5,FALSE),'Definición técnica de imagenes'!$F$16),"")</f>
        <v/>
      </c>
      <c r="H99" s="13" t="str">
        <f t="shared" ca="1" si="9"/>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2014-07-01T23:43:25Z</dcterms:created>
  <dcterms:modified xsi:type="dcterms:W3CDTF">2016-05-02T16:54:12Z</dcterms:modified>
</cp:coreProperties>
</file>