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6\guion07\"/>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60" windowHeight="277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H11" i="1" s="1"/>
  <c r="M8" i="1"/>
  <c r="M7" i="1"/>
  <c r="M6" i="1"/>
  <c r="M5" i="1"/>
  <c r="F5" i="1"/>
  <c r="M4" i="1"/>
  <c r="M3" i="1"/>
  <c r="M2" i="1"/>
  <c r="M1" i="1"/>
  <c r="E9" i="1" s="1"/>
  <c r="A12" i="1" l="1"/>
  <c r="F11" i="1"/>
  <c r="G11" i="1" s="1"/>
  <c r="H10" i="1"/>
  <c r="F10" i="1"/>
  <c r="G10" i="1" s="1"/>
  <c r="F12" i="1" l="1"/>
  <c r="G12" i="1" s="1"/>
  <c r="H12" i="1"/>
  <c r="A13" i="1"/>
  <c r="F13" i="1" l="1"/>
  <c r="G13" i="1" s="1"/>
  <c r="H13" i="1"/>
  <c r="A14" i="1"/>
  <c r="A15" i="1"/>
  <c r="F15" i="1" s="1"/>
  <c r="G15" i="1" s="1"/>
  <c r="F14" i="1" l="1"/>
  <c r="G14" i="1" s="1"/>
  <c r="H14" i="1"/>
  <c r="A16" i="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<sst xmlns="http://schemas.openxmlformats.org/spreadsheetml/2006/main" count="394" uniqueCount="192">
  <si>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</si>
  <si>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</si>
  <si>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</si>
  <si>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</si>
  <si>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</si>
  <si>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</si>
  <si>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</si>
  <si>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</si>
  <si>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</si>
  <si>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</si>
  <si>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</si>
  <si>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</si>
  <si>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</si>
  <si>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</si>
  <si>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</si>
  <si>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</si>
  <si>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</si>
  <si>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</si>
  <si>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</si>
  <si>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</si>
  <si>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</si>
  <si>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</si>
  <si>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</si>
  <si>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</si>
  <si>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</si>
  <si>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</si>
  <si>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</si>
  <si>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</si>
  <si>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</si>
  <si>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</si>
  <si>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</si>
  <si>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</si>
  <si>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</si>
  <si>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</si>
  <si>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</si>
  <si>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</si>
  <si>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</si>
  <si>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</si>
  <si>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</si>
  <si>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</si>
  <si>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</si>
  <si>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</si>
  <si>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</si>
  <si>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</si>
  <si>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</si>
  <si>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</si>
  <si>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</si>
  <si>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</si>
  <si>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</si>
  <si>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</si>
  <si>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</si>
  <si>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</si>
  <si>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</si>
  <si>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</si>
  <si>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</si>
  <si>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</si>
  <si>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</si>
  <si>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</si>
  <si>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</si>
  <si>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</si>
  <si>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</si>
  <si>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</si>
  <si>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</si>
  <si>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</si>
  <si>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</si>
  <si>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</si>
  <si>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</si>
  <si>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</si>
  <si>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</si>
  <si>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</si>
  <si>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</si>
  <si>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</si>
  <si>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</si>
  <si>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</si>
  <si>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</si>
  <si>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</si>
  <si>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</si>
  <si>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</si>
  <si>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</si>
  <si>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</si>
  <si>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</si>
  <si>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</si>
  <si>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</si>
  <si>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</si>
  <si>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</si>
  <si>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</si>
  <si>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</si>
  <si>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</si>
  <si>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</si>
  <si>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</si>
  <si>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</si>
  <si>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</si>
  <si>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</si>
  <si>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</si>
  <si>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</si>
  <si>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</si>
  <si>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</si>
  <si>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</si>
  <si>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</si>
  <si>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</si>
  <si>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</si>
  <si>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</si>
  <si>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</si>
  <si>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</si>
  <si>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</si>
  <si>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</si>
  <si>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</si>
  <si>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</si>
  <si>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</si>
  <si>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</si>
  <si>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</si>
  <si>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</si>
  <si>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</si>
  <si>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</si>
  <si>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</si>
  <si>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</si>
  <si>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</si>
  <si>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</si>
  <si>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</si>
  <si>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</si>
  <si>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</si>
  <si>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</si>
  <si>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</si>
  <si>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</si>
  <si>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</si>
  <si>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</si>
  <si>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</si>
  <si>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</si>
  <si>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</si>
  <si>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</si>
  <si>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</si>
  <si>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</si>
  <si>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</si>
  <si>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</si>
  <si>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</si>
  <si>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</si>
  <si>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</si>
  <si>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</si>
  <si>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</si>
  <si>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</si>
  <si>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</si>
  <si>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</si>
  <si>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</si>
  <si>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</si>
  <si>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</si>
  <si>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</si>
  <si>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</si>
  <si>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</si>
  <si>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</si>
  <si>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</si>
  <si>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</si>
  <si>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</si>
  <si>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</si>
  <si>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</si>
  <si>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</si>
  <si>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</si>
  <si>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</si>
  <si>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</si>
  <si>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</si>
  <si>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</si>
  <si>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</si>
  <si>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</si>
  <si>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</si>
  <si>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</si>
  <si>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</si>
  <si>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</si>
  <si>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</si>
  <si>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</si>
  <si>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</si>
  <si>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</si>
  <si>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</si>
  <si>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</si>
  <si>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</si>
  <si>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</si>
  <si>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</si>
  <si>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</si>
  <si>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</si>
  <si>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</si>
  <si>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</si>
  <si>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</si>
  <si>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</si>
  <si>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</si>
  <si>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</si>
  <si>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</si>
  <si>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</si>
  <si>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</si>
  <si>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</si>
  <si>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componentes y funcionamiento</t>
  </si>
  <si>
    <t xml:space="preserve">Germán Cuervo </t>
  </si>
  <si>
    <t>Fotografía</t>
  </si>
  <si>
    <t>CN_06_07_REC10</t>
  </si>
  <si>
    <t>En ubicación de la imagen aparece "inicio" en todas, porque es un diaporama.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</si>
</sst>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23"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selection activeCell="J15" sqref="J1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42227</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21.75" customHeight="1" x14ac:dyDescent="0.25">
      <c r="A10" s="12" t="str">
        <f>IF(OR(B10&lt;&gt;"",J10&lt;&gt;""),"IMG01","")</f>
        <v>IMG01</v>
      </c>
      <c r="B10" s="77">
        <v>239180833</v>
      </c>
      <c r="C10" s="20" t="str">
        <f t="shared" ref="C10:C41" si="0">IF(OR(B10&lt;&gt;"",J10&lt;&gt;""),IF($G$4="Recurso",CONCATENATE($G$4," ",$G$5),$G$4),"")</f>
        <v>Recurso F4</v>
      </c>
      <c r="D10" s="63" t="s">
        <v>189</v>
      </c>
      <c r="E10" s="63" t="s">
        <v>150</v>
      </c>
      <c r="F10" s="13" t="str">
        <f t="shared" ref="F10" ca="1" si="1">IF(OR(B10&lt;&gt;"",J10&lt;&gt;""),CONCATENATE($C$7,"_",$A10,IF($G$4="Cuaderno de Estudio","_small",CONCATENATE(IF(I10="","","n"),IF(LEFT($G$5,1)="F",".jpg",".png")))),"")</f>
        <v>CN_06_07_REC10_IMG01.jpg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191</v>
      </c>
      <c r="O10" s="2" t="str">
        <f>'Definición técnica de imagenes'!A12</f>
        <v>M12D</v>
      </c>
    </row>
    <row r="11" spans="1:16" s="11" customFormat="1" ht="32.25" customHeight="1" x14ac:dyDescent="0.25">
      <c r="A11" s="12" t="str">
        <f t="shared" ref="A11:A18" si="3">IF(OR(B11&lt;&gt;"",J11&lt;&gt;""),CONCATENATE(LEFT(A10,3),IF(MID(A10,4,2)+1&lt;10,CONCATENATE("0",MID(A10,4,2)+1))),"")</f>
        <v>IMG02</v>
      </c>
      <c r="B11" s="62">
        <v>129749318</v>
      </c>
      <c r="C11" s="20" t="str">
        <f t="shared" si="0"/>
        <v>Recurso F4</v>
      </c>
      <c r="D11" s="63" t="s">
        <v>189</v>
      </c>
      <c r="E11" s="63" t="s">
        <v>150</v>
      </c>
      <c r="F11" s="13" t="str">
        <f t="shared" ref="F11:F74" ca="1" si="4">IF(OR(B11&lt;&gt;"",J11&lt;&gt;""),CONCATENATE($C$7,"_",$A11,IF($G$4="Cuaderno de Estudio","_small",CONCATENATE(IF(I11="","","n"),IF(LEFT($G$5,1)="F",".jpg",".png")))),"")</f>
        <v>CN_06_07_REC10_IMG02.jpg</v>
      </c>
      <c r="G11" s="13" t="str">
        <f ca="1">IF($F11&lt;&gt;"",IF($G$4="Recurso",VLOOKUP($E11,OFFSET('Definición técnica de imagenes'!$A$1,MATCH($G$5,'Definición técnica de imagenes'!$A$1:$A$104,0)-1,1,COUNTIF('Definición técnica de imagenes'!$A$3:$A$102,$G$5),5),5,FALSE),'Definición técnica de imagenes'!$F$16),"")</f>
        <v>950 x 435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4" t="s">
        <v>191</v>
      </c>
      <c r="O11" s="2" t="str">
        <f>'Definición técnica de imagenes'!A13</f>
        <v>M101</v>
      </c>
    </row>
    <row r="12" spans="1:16" s="11" customFormat="1" ht="21.75" customHeight="1" x14ac:dyDescent="0.25">
      <c r="A12" s="12" t="str">
        <f t="shared" si="3"/>
        <v>IMG03</v>
      </c>
      <c r="B12" s="62">
        <v>129749318</v>
      </c>
      <c r="C12" s="20" t="str">
        <f t="shared" si="0"/>
        <v>Recurso F4</v>
      </c>
      <c r="D12" s="63" t="s">
        <v>189</v>
      </c>
      <c r="E12" s="63" t="s">
        <v>150</v>
      </c>
      <c r="F12" s="13" t="str">
        <f t="shared" ca="1" si="4"/>
        <v>CN_06_07_REC10_IMG03.jpg</v>
      </c>
      <c r="G12" s="13" t="str">
        <f ca="1">IF($F12&lt;&gt;"",IF($G$4="Recurso",VLOOKUP($E12,OFFSET('Definición técnica de imagenes'!$A$1,MATCH($G$5,'Definición técnica de imagenes'!$A$1:$A$104,0)-1,1,COUNTIF('Definición técnica de imagenes'!$A$3:$A$102,$G$5),5),5,FALSE),'Definición técnica de imagenes'!$F$16),"")</f>
        <v>950 x 435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t="s">
        <v>191</v>
      </c>
      <c r="O12" s="2" t="str">
        <f>'Definición técnica de imagenes'!A18</f>
        <v>Diaporama F1</v>
      </c>
    </row>
    <row r="13" spans="1:16" s="11" customFormat="1" ht="13.5" customHeight="1" x14ac:dyDescent="0.25">
      <c r="A13" s="12" t="str">
        <f t="shared" si="3"/>
        <v>IMG04</v>
      </c>
      <c r="B13" s="62">
        <v>147759191</v>
      </c>
      <c r="C13" s="20" t="str">
        <f t="shared" si="0"/>
        <v>Recurso F4</v>
      </c>
      <c r="D13" s="63" t="s">
        <v>189</v>
      </c>
      <c r="E13" s="63" t="s">
        <v>150</v>
      </c>
      <c r="F13" s="13" t="str">
        <f t="shared" ca="1" si="4"/>
        <v>CN_06_07_REC10_IMG04.jpg</v>
      </c>
      <c r="G13" s="13" t="str">
        <f ca="1">IF($F13&lt;&gt;"",IF($G$4="Recurso",VLOOKUP($E13,OFFSET('Definición técnica de imagenes'!$A$1,MATCH($G$5,'Definición técnica de imagenes'!$A$1:$A$104,0)-1,1,COUNTIF('Definición técnica de imagenes'!$A$3:$A$102,$G$5),5),5,FALSE),'Definición técnica de imagenes'!$F$16),"")</f>
        <v>950 x 435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t="s">
        <v>191</v>
      </c>
      <c r="O13" s="2" t="str">
        <f>'Definición técnica de imagenes'!A19</f>
        <v>F4</v>
      </c>
    </row>
    <row r="14" spans="1:16" s="11" customFormat="1" ht="16.5" customHeight="1" x14ac:dyDescent="0.25">
      <c r="A14" s="12" t="str">
        <f t="shared" si="3"/>
        <v>IMG05</v>
      </c>
      <c r="B14" s="62">
        <v>282321185</v>
      </c>
      <c r="C14" s="20" t="str">
        <f t="shared" si="0"/>
        <v>Recurso F4</v>
      </c>
      <c r="D14" s="63" t="s">
        <v>189</v>
      </c>
      <c r="E14" s="63" t="s">
        <v>150</v>
      </c>
      <c r="F14" s="13" t="str">
        <f t="shared" ca="1" si="4"/>
        <v>CN_06_07_REC10_IMG05.jpg</v>
      </c>
      <c r="G14" s="13" t="str">
        <f ca="1">IF($F14&lt;&gt;"",IF($G$4="Recurso",VLOOKUP($E14,OFFSET('Definición técnica de imagenes'!$A$1,MATCH($G$5,'Definición técnica de imagenes'!$A$1:$A$104,0)-1,1,COUNTIF('Definición técnica de imagenes'!$A$3:$A$102,$G$5),5),5,FALSE),'Definición técnica de imagenes'!$F$16),"")</f>
        <v>950 x 435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t="s">
        <v>191</v>
      </c>
      <c r="O14" s="2" t="str">
        <f>'Definición técnica de imagenes'!A22</f>
        <v>F6</v>
      </c>
    </row>
    <row r="15" spans="1:16" s="11" customFormat="1" ht="40.5" x14ac:dyDescent="0.25">
      <c r="A15" s="12" t="str">
        <f t="shared" si="3"/>
        <v>IMG06</v>
      </c>
      <c r="B15" s="62">
        <v>143336647</v>
      </c>
      <c r="C15" s="20" t="str">
        <f t="shared" si="0"/>
        <v>Recurso F4</v>
      </c>
      <c r="D15" s="63" t="s">
        <v>189</v>
      </c>
      <c r="E15" s="63" t="s">
        <v>150</v>
      </c>
      <c r="F15" s="13" t="str">
        <f t="shared" ca="1" si="4"/>
        <v>CN_06_07_REC10_IMG06.jpg</v>
      </c>
      <c r="G15" s="13" t="str">
        <f ca="1">IF($F15&lt;&gt;"",IF($G$4="Recurso",VLOOKUP($E15,OFFSET('Definición técnica de imagenes'!$A$1,MATCH($G$5,'Definición técnica de imagenes'!$A$1:$A$104,0)-1,1,COUNTIF('Definición técnica de imagenes'!$A$3:$A$102,$G$5),5),5,FALSE),'Definición técnica de imagenes'!$F$16),"")</f>
        <v>950 x 435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4" t="s">
        <v>191</v>
      </c>
      <c r="O15" s="2" t="str">
        <f>'Definición técnica de imagenes'!A24</f>
        <v>F6B</v>
      </c>
    </row>
    <row r="16" spans="1:16" s="11" customFormat="1" ht="40.5" x14ac:dyDescent="0.25">
      <c r="A16" s="12" t="str">
        <f t="shared" si="3"/>
        <v>IMG07</v>
      </c>
      <c r="B16" s="62">
        <v>208909639</v>
      </c>
      <c r="C16" s="20" t="str">
        <f t="shared" si="0"/>
        <v>Recurso F4</v>
      </c>
      <c r="D16" s="63" t="s">
        <v>189</v>
      </c>
      <c r="E16" s="63" t="s">
        <v>150</v>
      </c>
      <c r="F16" s="13" t="str">
        <f t="shared" ca="1" si="4"/>
        <v>CN_06_07_REC10_IMG07.jpg</v>
      </c>
      <c r="G16" s="13" t="str">
        <f ca="1">IF($F16&lt;&gt;"",IF($G$4="Recurso",VLOOKUP($E16,OFFSET('Definición técnica de imagenes'!$A$1,MATCH($G$5,'Definición técnica de imagenes'!$A$1:$A$104,0)-1,1,COUNTIF('Definición técnica de imagenes'!$A$3:$A$102,$G$5),5),5,FALSE),'Definición técnica de imagenes'!$F$16),"")</f>
        <v>950 x 435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4" t="s">
        <v>191</v>
      </c>
      <c r="O16" s="2" t="str">
        <f>'Definición técnica de imagenes'!A25</f>
        <v>F7</v>
      </c>
    </row>
    <row r="17" spans="1:15" s="11" customFormat="1" ht="40.5" x14ac:dyDescent="0.25">
      <c r="A17" s="12" t="str">
        <f t="shared" si="3"/>
        <v>IMG08</v>
      </c>
      <c r="B17" s="62">
        <v>278017166</v>
      </c>
      <c r="C17" s="20" t="str">
        <f t="shared" si="0"/>
        <v>Recurso F4</v>
      </c>
      <c r="D17" s="63" t="s">
        <v>189</v>
      </c>
      <c r="E17" s="63" t="s">
        <v>150</v>
      </c>
      <c r="F17" s="13" t="str">
        <f t="shared" ca="1" si="4"/>
        <v>CN_06_07_REC10_IMG08.jpg</v>
      </c>
      <c r="G17" s="13" t="str">
        <f ca="1">IF($F17&lt;&gt;"",IF($G$4="Recurso",VLOOKUP($E17,OFFSET('Definición técnica de imagenes'!$A$1,MATCH($G$5,'Definición técnica de imagenes'!$A$1:$A$104,0)-1,1,COUNTIF('Definición técnica de imagenes'!$A$3:$A$102,$G$5),5),5,FALSE),'Definición técnica de imagenes'!$F$16),"")</f>
        <v>950 x 435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4" t="s">
        <v>191</v>
      </c>
      <c r="O17" s="2" t="str">
        <f>'Definición técnica de imagenes'!A27</f>
        <v>F7B</v>
      </c>
    </row>
    <row r="18" spans="1:15" s="11" customFormat="1" ht="40.5" x14ac:dyDescent="0.25">
      <c r="A18" s="12" t="str">
        <f t="shared" si="3"/>
        <v>IMG09</v>
      </c>
      <c r="B18" s="62">
        <v>19515442</v>
      </c>
      <c r="C18" s="20" t="str">
        <f t="shared" si="0"/>
        <v>Recurso F4</v>
      </c>
      <c r="D18" s="63" t="s">
        <v>189</v>
      </c>
      <c r="E18" s="63" t="s">
        <v>150</v>
      </c>
      <c r="F18" s="13" t="str">
        <f t="shared" ca="1" si="4"/>
        <v>CN_06_07_REC10_IMG09.jpg</v>
      </c>
      <c r="G18" s="13" t="str">
        <f ca="1">IF($F18&lt;&gt;"",IF($G$4="Recurso",VLOOKUP($E18,OFFSET('Definición técnica de imagenes'!$A$1,MATCH($G$5,'Definición técnica de imagenes'!$A$1:$A$104,0)-1,1,COUNTIF('Definición técnica de imagenes'!$A$3:$A$102,$G$5),5),5,FALSE),'Definición técnica de imagenes'!$F$16),"")</f>
        <v>950 x 435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4" t="s">
        <v>191</v>
      </c>
      <c r="O18" s="2" t="str">
        <f>'Definición técnica de imagenes'!A30</f>
        <v>F8</v>
      </c>
    </row>
    <row r="19" spans="1:15" s="11" customFormat="1" ht="40.5" x14ac:dyDescent="0.25">
      <c r="A19" s="12" t="str">
        <f t="shared" ref="A19:A50" si="6">IF(OR(B19&lt;&gt;"",J19&lt;&gt;""),CONCATENATE(LEFT(A18,3),IF(MID(A18,4,2)+1&lt;10,CONCATENATE("0",MID(A18,4,2)+1),MID(A18,4,2)+1)),"")</f>
        <v>IMG10</v>
      </c>
      <c r="B19" s="62">
        <v>280306376</v>
      </c>
      <c r="C19" s="20" t="str">
        <f t="shared" si="0"/>
        <v>Recurso F4</v>
      </c>
      <c r="D19" s="63" t="s">
        <v>189</v>
      </c>
      <c r="E19" s="63" t="s">
        <v>150</v>
      </c>
      <c r="F19" s="13" t="str">
        <f t="shared" ca="1" si="4"/>
        <v>CN_06_07_REC10_IMG10.jpg</v>
      </c>
      <c r="G19" s="13" t="str">
        <f ca="1">IF($F19&lt;&gt;"",IF($G$4="Recurso",VLOOKUP($E19,OFFSET('Definición técnica de imagenes'!$A$1,MATCH($G$5,'Definición técnica de imagenes'!$A$1:$A$104,0)-1,1,COUNTIF('Definición técnica de imagenes'!$A$3:$A$102,$G$5),5),5,FALSE),'Definición técnica de imagenes'!$F$16),"")</f>
        <v>950 x 435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4" t="s">
        <v>191</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2"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1"/>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1"/>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2015-08-11T23:31:27Z</dcterms:modified>
</cp:coreProperties>
</file>