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6\guion07\"/>
    </mc:Choice>
  </mc:AlternateContent>
  <bookViews>
    <workbookView xWindow="0" yWindow="0" windowWidth="1224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l="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A17"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1" i="1"/>
  <c r="A12" i="1"/>
  <c r="A13" i="1"/>
  <c r="A14" i="1"/>
  <c r="A15" i="1"/>
  <c r="A16" i="1"/>
  <c r="I11" i="1"/>
  <c r="I12" i="1"/>
  <c r="I13" i="1"/>
  <c r="I14" i="1"/>
  <c r="I15" i="1"/>
  <c r="I16" i="1"/>
  <c r="I17"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 i="1"/>
  <c r="H11" i="1"/>
  <c r="H12" i="1"/>
  <c r="H13" i="1"/>
  <c r="H14" i="1"/>
  <c r="H15" i="1"/>
  <c r="H16" i="1"/>
  <c r="H17"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 i="1"/>
  <c r="H21" i="2"/>
  <c r="I21" i="2"/>
  <c r="J21" i="2"/>
  <c r="K45" i="2"/>
  <c r="D17" i="2"/>
  <c r="D18" i="2"/>
  <c r="D5" i="2"/>
  <c r="D7" i="2"/>
  <c r="F11" i="1"/>
  <c r="G11" i="1"/>
  <c r="F12" i="1"/>
  <c r="G12" i="1"/>
  <c r="F13" i="1"/>
  <c r="G13" i="1"/>
  <c r="F14" i="1"/>
  <c r="G14" i="1"/>
  <c r="F15" i="1"/>
  <c r="G15" i="1"/>
  <c r="F16" i="1"/>
  <c r="G16" i="1"/>
  <c r="F17" i="1"/>
  <c r="G17"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 i="1"/>
  <c r="C11" i="1"/>
  <c r="C12" i="1"/>
  <c r="C13" i="1"/>
  <c r="C14" i="1"/>
  <c r="C15" i="1"/>
  <c r="C16" i="1"/>
  <c r="C17" i="1"/>
  <c r="C21" i="1"/>
  <c r="C10" i="1"/>
  <c r="G10" i="1"/>
</calcChain>
</file>

<file path=xl/sharedStrings.xml><?xml version="1.0" encoding="utf-8"?>
<sst xmlns="http://schemas.openxmlformats.org/spreadsheetml/2006/main" count="225" uniqueCount="152">
  <si>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</si>
  <si>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</si>
  <si>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</si>
  <si>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</si>
  <si>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</si>
  <si>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</si>
  <si>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</si>
  <si>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</si>
  <si>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</si>
  <si>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</si>
  <si>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</si>
  <si>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</si>
  <si>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</si>
  <si>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</si>
  <si>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</si>
  <si>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</si>
  <si>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</si>
  <si>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</si>
  <si>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</si>
  <si>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</si>
  <si>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</si>
  <si>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</si>
  <si>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</si>
  <si>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</si>
  <si>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</si>
  <si>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</si>
  <si>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</si>
  <si>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</si>
  <si>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</si>
  <si>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</si>
  <si>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</si>
  <si>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</si>
  <si>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</si>
  <si>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</si>
  <si>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</si>
  <si>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</si>
  <si>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</si>
  <si>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</si>
  <si>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</si>
  <si>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</si>
  <si>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</si>
  <si>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</si>
  <si>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</si>
  <si>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</si>
  <si>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</si>
  <si>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</si>
  <si>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</si>
  <si>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</si>
  <si>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</si>
  <si>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</si>
  <si>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</si>
  <si>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</si>
  <si>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</si>
  <si>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</si>
  <si>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</si>
  <si>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</si>
  <si>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</si>
  <si>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</si>
  <si>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</si>
  <si>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</si>
  <si>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</si>
  <si>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</si>
  <si>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</si>
  <si>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</si>
  <si>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</si>
  <si>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</si>
  <si>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</si>
  <si>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</si>
  <si>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</si>
  <si>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</si>
  <si>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</si>
  <si>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</si>
  <si>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</si>
  <si>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</si>
  <si>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</si>
  <si>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</si>
  <si>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</si>
  <si>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</si>
  <si>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</si>
  <si>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</si>
  <si>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</si>
  <si>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</si>
  <si>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</si>
  <si>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</si>
  <si>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</si>
  <si>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</si>
  <si>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</si>
  <si>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</si>
  <si>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</si>
  <si>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</si>
  <si>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</si>
  <si>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</si>
  <si>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</si>
  <si>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</si>
  <si>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</si>
  <si>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</si>
  <si>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</si>
  <si>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</si>
  <si>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</si>
  <si>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</si>
  <si>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</si>
  <si>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</si>
  <si>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</si>
  <si>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</si>
  <si>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</si>
  <si>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</si>
  <si>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</si>
  <si>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</si>
  <si>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</si>
  <si>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</si>
  <si>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</si>
  <si>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</si>
  <si>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</si>
  <si>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</si>
  <si>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</si>
  <si>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</si>
  <si>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</si>
  <si>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</si>
  <si>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</si>
  <si>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</si>
  <si>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</si>
  <si>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</si>
  <si>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</si>
  <si>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</si>
  <si>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</si>
  <si>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</si>
  <si>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</si>
  <si>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</si>
  <si>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</si>
  <si>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</si>
  <si>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</si>
  <si>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</si>
  <si>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</si>
  <si>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</si>
  <si>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</si>
  <si>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</si>
  <si>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</si>
  <si>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</si>
  <si>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</si>
  <si>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</si>
  <si>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</si>
  <si>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</si>
  <si>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</si>
  <si>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</si>
  <si>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</si>
  <si>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Ecosistemas, componentes y funcionamiento</t>
  </si>
  <si>
    <t>Germán Cuervo V.</t>
  </si>
  <si>
    <t>CN_06_07_CO_120</t>
  </si>
  <si>
    <t>Fotografía</t>
  </si>
  <si>
    <t>109609445 y 108991427</t>
  </si>
  <si>
    <t>LEER INSTRUCCIONES  &gt;&gt;&gt;&gt;</t>
  </si>
  <si>
    <t>CN_06_07CO_REC120_IMG01n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</si>
</sst>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b/>
      <sz val="14"/>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wrapText="1"/>
    </xf>
    <xf numFmtId="0" fontId="6" fillId="0" borderId="36" xfId="0" applyFont="1" applyBorder="1" applyAlignment="1">
      <alignment horizontal="center" wrapText="1"/>
    </xf>
    <xf numFmtId="0" fontId="22" fillId="0" borderId="37" xfId="0" applyFont="1" applyFill="1" applyBorder="1" applyAlignment="1">
      <alignment horizontal="righ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2623457</xdr:colOff>
          <xdr:row>8</xdr:row>
          <xdr:rowOff>304800</xdr:rowOff>
        </xdr:from>
        <xdr:to>
          <xdr:col>13</xdr:col>
          <xdr:colOff>806904</xdr:colOff>
          <xdr:row>21</xdr:row>
          <xdr:rowOff>126546</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7"/>
  <sheetViews>
    <sheetView showGridLines="0" tabSelected="1" topLeftCell="B1" zoomScale="70" zoomScaleNormal="70" zoomScalePageLayoutView="140" workbookViewId="0">
      <selection activeCell="F15" sqref="F1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3" t="s">
        <v>22</v>
      </c>
      <c r="D2" s="84"/>
      <c r="F2" s="76" t="s">
        <v>0</v>
      </c>
      <c r="G2" s="77"/>
      <c r="H2" s="49"/>
      <c r="I2" s="49"/>
      <c r="J2" s="16"/>
    </row>
    <row r="3" spans="1:16" ht="15.75" x14ac:dyDescent="0.25">
      <c r="A3" s="1"/>
      <c r="B3" s="4" t="s">
        <v>8</v>
      </c>
      <c r="C3" s="85">
        <v>6</v>
      </c>
      <c r="D3" s="86"/>
      <c r="F3" s="78">
        <v>42078</v>
      </c>
      <c r="G3" s="79"/>
      <c r="H3" s="49"/>
      <c r="I3" s="49"/>
      <c r="J3" s="16"/>
    </row>
    <row r="4" spans="1:16" ht="16.5" x14ac:dyDescent="0.3">
      <c r="A4" s="1"/>
      <c r="B4" s="4" t="s">
        <v>54</v>
      </c>
      <c r="C4" s="85" t="s">
        <v>145</v>
      </c>
      <c r="D4" s="86"/>
      <c r="E4" s="5"/>
      <c r="F4" s="48" t="s">
        <v>55</v>
      </c>
      <c r="G4" s="47" t="s">
        <v>56</v>
      </c>
      <c r="H4" s="49"/>
      <c r="I4" s="49"/>
      <c r="J4" s="16"/>
      <c r="K4" s="16"/>
    </row>
    <row r="5" spans="1:16" ht="16.5" thickBot="1" x14ac:dyDescent="0.3">
      <c r="A5" s="1"/>
      <c r="B5" s="6" t="s">
        <v>1</v>
      </c>
      <c r="C5" s="87" t="s">
        <v>146</v>
      </c>
      <c r="D5" s="88"/>
      <c r="E5" s="5"/>
      <c r="F5" s="46" t="str">
        <f>IF(G4="Recurso","Motor del recurso","")</f>
        <v>Motor del recurso</v>
      </c>
      <c r="G5" s="46" t="s">
        <v>82</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80" t="s">
        <v>62</v>
      </c>
      <c r="G8" s="81"/>
      <c r="H8" s="81"/>
      <c r="I8" s="82"/>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73" t="s">
        <v>6</v>
      </c>
      <c r="K9" s="26" t="s">
        <v>7</v>
      </c>
    </row>
    <row r="10" spans="1:16" s="12" customFormat="1" ht="93" customHeight="1" x14ac:dyDescent="0.25">
      <c r="A10" s="13" t="s">
        <v>151</v>
      </c>
      <c r="B10" s="27" t="s">
        <v>149</v>
      </c>
      <c r="C10" s="27" t="str">
        <f>IF(OR(B10&lt;&gt;"",J10&lt;&gt;""),IF($G$4="Recurso",CONCATENATE($G$4," ",$G$5),$G$4),"")</f>
        <v>Recurso M9B</v>
      </c>
      <c r="D10" s="14" t="s">
        <v>148</v>
      </c>
      <c r="E10" s="14"/>
      <c r="F10" s="14" t="str">
        <f>IF(OR(B10&lt;&gt;"",J10&lt;&gt;""),CONCATENATE($C$7,"_",$A10,IF($G$4="Cuaderno de Estudio","_small",CONCATENATE(IF(I10="","","n"),IF(LEFT($G$5,1)="F",".jpg",".png")))),"")</f>
        <v>CN_06_07_CO_120_CN_06_07CO_REC120_IMG01nn.png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CN_06_07_CO_120_CN_06_07CO_REC120_IMG01na.png</v>
      </c>
      <c r="I10" s="14" t="str">
        <f>IF(OR(B10&lt;&gt;"",J10&lt;&gt;""),IF($G$4="Recurso",IF(LEFT($G$5,1)="M",IF(VLOOKUP($G$5,'Definición técnica de imagenes'!$A$3:$G$17,6,FALSE)=0,"",VLOOKUP($G$5,'Definición técnica de imagenes'!$A$3:$G$17,6,FALSE)),IF($G$5="F1","","")),'Definición técnica de imagenes'!$F$16),"")</f>
        <v>500 x 500 px</v>
      </c>
      <c r="J10" s="75" t="s">
        <v>150</v>
      </c>
      <c r="K10" s="74"/>
    </row>
    <row r="11" spans="1:16" s="12" customFormat="1" x14ac:dyDescent="0.25">
      <c r="A11" s="13" t="str">
        <f>IF(OR(B11&lt;&gt;"",J11&lt;&gt;""),CONCATENATE(LEFT(#REF!,3),IF(MID(#REF!,4,2)+1&lt;10,CONCATENATE("0",MID(#REF!,4,2)+1))),"")</f>
        <v/>
      </c>
      <c r="B11" s="13"/>
      <c r="C11" s="27" t="str">
        <f t="shared" ref="C11:C73" si="0">IF(OR(B11&lt;&gt;"",J11&lt;&gt;""),IF($G$4="Recurso",CONCATENATE($G$4," ",$G$5),$G$4),"")</f>
        <v/>
      </c>
      <c r="D11" s="14"/>
      <c r="E11" s="14"/>
      <c r="F11" s="14" t="str">
        <f t="shared" ref="F11:F73"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3"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9"/>
    </row>
    <row r="12" spans="1:16" s="12" customFormat="1" x14ac:dyDescent="0.25">
      <c r="A12" s="13" t="str">
        <f t="shared" ref="A12:A17"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21"/>
      <c r="K14" s="21"/>
    </row>
    <row r="15" spans="1:16" s="12" customFormat="1" ht="14.25" x14ac:dyDescent="0.3">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8"/>
      <c r="K15" s="30"/>
    </row>
    <row r="16" spans="1:16" s="12" customFormat="1" x14ac:dyDescent="0.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1"/>
      <c r="K16" s="21"/>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14.25" x14ac:dyDescent="0.3">
      <c r="A18" s="13"/>
      <c r="B18" s="13"/>
      <c r="C18" s="27"/>
      <c r="D18" s="14"/>
      <c r="E18" s="14"/>
      <c r="F18" s="14"/>
      <c r="G18" s="14"/>
      <c r="H18" s="14"/>
      <c r="I18" s="14"/>
      <c r="J18" s="28"/>
      <c r="K18" s="30"/>
    </row>
    <row r="19" spans="1:11" s="12" customFormat="1" x14ac:dyDescent="0.25">
      <c r="A19" s="13"/>
      <c r="B19" s="13"/>
      <c r="C19" s="27"/>
      <c r="D19" s="14"/>
      <c r="E19" s="14"/>
      <c r="F19" s="14"/>
      <c r="G19" s="14"/>
      <c r="H19" s="14"/>
      <c r="I19" s="14"/>
      <c r="J19" s="19"/>
      <c r="K19" s="21"/>
    </row>
    <row r="20" spans="1:11" s="12" customFormat="1" x14ac:dyDescent="0.25">
      <c r="A20" s="13"/>
      <c r="B20" s="13"/>
      <c r="C20" s="27"/>
      <c r="D20" s="14"/>
      <c r="E20" s="14"/>
      <c r="F20" s="14"/>
      <c r="G20" s="14"/>
      <c r="H20" s="14"/>
      <c r="I20" s="14"/>
      <c r="J20" s="21"/>
      <c r="K20" s="21"/>
    </row>
    <row r="21" spans="1:11" s="12" customFormat="1" x14ac:dyDescent="0.25">
      <c r="A21" s="13" t="str">
        <f t="shared" ref="A21:A82" si="4">IF(OR(B21&lt;&gt;"",J21&lt;&gt;""),CONCATENATE(LEFT(A20,3),IF(MID(A20,4,2)+1&lt;10,CONCATENATE("0",MID(A20,4,2)+1),MID(A20,4,2)+1)),"")</f>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20"/>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9"/>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9"/>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22"/>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3"/>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ref="C74:C107" si="5">IF(OR(B74&lt;&gt;"",J74&lt;&gt;""),IF($G$4="Recurso",CONCATENATE($G$4," ",$G$5),$G$4),"")</f>
        <v/>
      </c>
      <c r="D74" s="14"/>
      <c r="E74" s="14"/>
      <c r="F74" s="14" t="str">
        <f t="shared" ref="F74:F107" si="6">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7">IF(AND(I74&lt;&gt;"",I74&lt;&gt;0),IF(OR(B74&lt;&gt;"",J74&lt;&gt;""),CONCATENATE($C$7,"_",$A74,IF($G$4="Cuaderno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si="5"/>
        <v/>
      </c>
      <c r="D75" s="14"/>
      <c r="E75" s="14"/>
      <c r="F75" s="14" t="str">
        <f t="shared" si="6"/>
        <v/>
      </c>
      <c r="G75" s="14" t="str">
        <f>IF(F75&lt;&gt;"",IF($G$4="Recurso",IF(LEFT($G$5,1)="M",VLOOKUP($G$5,'Definición técnica de imagenes'!$A$3:$G$17,5,FALSE),IF($G$5="F1",'Definición técnica de imagenes'!$E$15,'Definición técnica de imagenes'!$F$13)),'Definición técnica de imagenes'!$E$16),"")</f>
        <v/>
      </c>
      <c r="H75" s="14" t="str">
        <f t="shared" si="7"/>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ref="A83:A107" si="8">IF(OR(B83&lt;&gt;"",J83&lt;&gt;""),CONCATENATE(LEFT(A82,3),IF(MID(A82,4,2)+1&lt;10,CONCATENATE("0",MID(A82,4,2)+1),MID(A82,4,2)+1)),"")</f>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8"/>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sheetData>
  <mergeCells count="7">
    <mergeCell ref="F2:G2"/>
    <mergeCell ref="F3:G3"/>
    <mergeCell ref="F8:I8"/>
    <mergeCell ref="C2:D2"/>
    <mergeCell ref="C3:D3"/>
    <mergeCell ref="C4:D4"/>
    <mergeCell ref="C5:D5"/>
  </mergeCells>
  <conditionalFormatting sqref="F5:G5">
    <cfRule type="expression" dxfId="2" priority="5">
      <formula>$G$4&lt;&gt;"Recurso"</formula>
    </cfRule>
    <cfRule type="expression" dxfId="1" priority="7">
      <formula>$G$4="Recurso"</formula>
    </cfRule>
  </conditionalFormatting>
  <conditionalFormatting sqref="F5">
    <cfRule type="expression" dxfId="0" priority="6">
      <formula>$G$4="Recurso"</formula>
    </cfRule>
  </conditionalFormatting>
  <dataValidations count="7">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Word.Document.8" shapeId="2054" r:id="rId4">
          <objectPr defaultSize="0" r:id="rId5">
            <anchor moveWithCells="1">
              <from>
                <xdr:col>9</xdr:col>
                <xdr:colOff>2600325</xdr:colOff>
                <xdr:row>8</xdr:row>
                <xdr:rowOff>323850</xdr:rowOff>
              </from>
              <to>
                <xdr:col>13</xdr:col>
                <xdr:colOff>790575</xdr:colOff>
                <xdr:row>21</xdr:row>
                <xdr:rowOff>95250</xdr:rowOff>
              </to>
            </anchor>
          </objectPr>
        </oleObject>
      </mc:Choice>
      <mc:Fallback>
        <oleObject progId="Word.Document.8" shapeId="2054"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1" t="s">
        <v>38</v>
      </c>
      <c r="B1" s="92"/>
      <c r="C1" s="92"/>
      <c r="D1" s="92"/>
      <c r="E1" s="92"/>
      <c r="F1" s="93"/>
    </row>
    <row r="2" spans="1:11" x14ac:dyDescent="0.25">
      <c r="A2" s="39" t="s">
        <v>42</v>
      </c>
      <c r="B2" s="40"/>
      <c r="C2" s="94" t="s">
        <v>13</v>
      </c>
      <c r="D2" s="95"/>
      <c r="E2" s="96"/>
      <c r="F2" s="41"/>
    </row>
    <row r="3" spans="1:11" ht="63" x14ac:dyDescent="0.25">
      <c r="A3" s="42" t="s">
        <v>43</v>
      </c>
      <c r="B3" s="40"/>
      <c r="C3" s="100" t="s">
        <v>14</v>
      </c>
      <c r="D3" s="101"/>
      <c r="E3" s="102"/>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3" t="str">
        <f>CONCATENATE(H21,"_",I21,"_",J21,"_CO")</f>
        <v>LE_07_04_CO</v>
      </c>
      <c r="E5" s="104"/>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9" t="str">
        <f>CONCATENATE("SolicitudGrafica_",D5,".xls")</f>
        <v>SolicitudGrafica_LE_07_04_CO.xls</v>
      </c>
      <c r="E7" s="89"/>
      <c r="F7" s="90"/>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1" t="s">
        <v>41</v>
      </c>
      <c r="B13" s="92"/>
      <c r="C13" s="92"/>
      <c r="D13" s="92"/>
      <c r="E13" s="92"/>
      <c r="F13" s="93"/>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4" t="s">
        <v>49</v>
      </c>
      <c r="D15" s="95"/>
      <c r="E15" s="95"/>
      <c r="F15" s="96"/>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7" t="str">
        <f>CONCATENATE(H21,"_",I21,"_",J21,"_",K45)</f>
        <v>LE_07_04_REC10</v>
      </c>
      <c r="E17" s="98"/>
      <c r="F17" s="99"/>
      <c r="J17" s="31">
        <v>14</v>
      </c>
      <c r="K17" s="31">
        <v>14</v>
      </c>
    </row>
    <row r="18" spans="1:11" ht="79.5" thickBot="1" x14ac:dyDescent="0.3">
      <c r="A18" s="42" t="s">
        <v>48</v>
      </c>
      <c r="B18" s="40"/>
      <c r="C18" s="71" t="s">
        <v>128</v>
      </c>
      <c r="D18" s="89" t="str">
        <f>CONCATENATE("SolicitudGrafica_",D17,".xls")</f>
        <v>SolicitudGrafica_LE_07_04_REC10.xls</v>
      </c>
      <c r="E18" s="89"/>
      <c r="F18" s="90"/>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2015-04-02T16:11:05Z</dcterms:modified>
</cp:coreProperties>
</file>