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140\"/>
    </mc:Choice>
  </mc:AlternateContent>
  <bookViews>
    <workbookView xWindow="0" yWindow="0" windowWidth="1224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7" i="1" l="1"/>
  <c r="H17" i="1"/>
  <c r="F17" i="1"/>
  <c r="G17" i="1"/>
  <c r="C17" i="1"/>
  <c r="I16" i="1"/>
  <c r="H16" i="1"/>
  <c r="F16" i="1"/>
  <c r="G16" i="1"/>
  <c r="C16" i="1"/>
  <c r="C10" i="1"/>
  <c r="C11" i="1"/>
  <c r="C12" i="1"/>
  <c r="C13" i="1"/>
  <c r="C14" i="1"/>
  <c r="C15" i="1"/>
  <c r="F5"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I11" i="1"/>
  <c r="I12" i="1"/>
  <c r="I13" i="1"/>
  <c r="I14" i="1"/>
  <c r="I15"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 i="1"/>
  <c r="H11" i="1"/>
  <c r="H12" i="1"/>
  <c r="H13" i="1"/>
  <c r="H14" i="1"/>
  <c r="H15"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 i="1"/>
  <c r="H21" i="2"/>
  <c r="I21" i="2"/>
  <c r="J21" i="2"/>
  <c r="K45" i="2"/>
  <c r="D17" i="2"/>
  <c r="D18" i="2"/>
  <c r="D5" i="2"/>
  <c r="D7" i="2"/>
  <c r="F11" i="1"/>
  <c r="G11" i="1"/>
  <c r="F12" i="1"/>
  <c r="G12" i="1"/>
  <c r="F13" i="1"/>
  <c r="G13" i="1"/>
  <c r="F14" i="1"/>
  <c r="G14" i="1"/>
  <c r="F15" i="1"/>
  <c r="G15"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 i="1"/>
  <c r="G10" i="1"/>
</calcChain>
</file>

<file path=xl/sharedStrings.xml><?xml version="1.0" encoding="utf-8"?>
<sst xmlns="http://schemas.openxmlformats.org/spreadsheetml/2006/main" count="246" uniqueCount="158">
  <si>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</si>
  <si>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</si>
  <si>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</si>
  <si>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</si>
  <si>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</si>
  <si>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</si>
  <si>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</si>
  <si>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</si>
  <si>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</si>
  <si>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</si>
  <si>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</si>
  <si>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</si>
  <si>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</si>
  <si>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</si>
  <si>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</si>
  <si>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</si>
  <si>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</si>
  <si>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</si>
  <si>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</si>
  <si>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</si>
  <si>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</si>
  <si>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</si>
  <si>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</si>
  <si>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</si>
  <si>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</si>
  <si>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</si>
  <si>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</si>
  <si>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</si>
  <si>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</si>
  <si>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</si>
  <si>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</si>
  <si>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</si>
  <si>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</si>
  <si>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</si>
  <si>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</si>
  <si>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</si>
  <si>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</si>
  <si>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</si>
  <si>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</si>
  <si>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</si>
  <si>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</si>
  <si>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</si>
  <si>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</si>
  <si>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</si>
  <si>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</si>
  <si>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</si>
  <si>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</si>
  <si>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</si>
  <si>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</si>
  <si>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</si>
  <si>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</si>
  <si>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</si>
  <si>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</si>
  <si>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</si>
  <si>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</si>
  <si>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</si>
  <si>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</si>
  <si>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</si>
  <si>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</si>
  <si>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</si>
  <si>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</si>
  <si>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</si>
  <si>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</si>
  <si>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</si>
  <si>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</si>
  <si>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</si>
  <si>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</si>
  <si>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</si>
  <si>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</si>
  <si>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</si>
  <si>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</si>
  <si>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</si>
  <si>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</si>
  <si>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</si>
  <si>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</si>
  <si>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</si>
  <si>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</si>
  <si>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</si>
  <si>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</si>
  <si>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</si>
  <si>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</si>
  <si>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</si>
  <si>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</si>
  <si>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</si>
  <si>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</si>
  <si>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</si>
  <si>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</si>
  <si>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</si>
  <si>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</si>
  <si>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</si>
  <si>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</si>
  <si>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</si>
  <si>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</si>
  <si>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</si>
  <si>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</si>
  <si>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</si>
  <si>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</si>
  <si>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</si>
  <si>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</si>
  <si>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</si>
  <si>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</si>
  <si>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</si>
  <si>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</si>
  <si>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</si>
  <si>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</si>
  <si>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</si>
  <si>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</si>
  <si>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</si>
  <si>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</si>
  <si>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</si>
  <si>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</si>
  <si>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</si>
  <si>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</si>
  <si>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</si>
  <si>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</si>
  <si>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</si>
  <si>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</si>
  <si>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</si>
  <si>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</si>
  <si>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</si>
  <si>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</si>
  <si>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</si>
  <si>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</si>
  <si>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</si>
  <si>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</si>
  <si>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</si>
  <si>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</si>
  <si>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</si>
  <si>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</si>
  <si>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</si>
  <si>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</si>
  <si>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</si>
  <si>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</si>
  <si>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</si>
  <si>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</si>
  <si>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</si>
  <si>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</si>
  <si>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</si>
  <si>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</si>
  <si>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</si>
  <si>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</si>
  <si>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</si>
  <si>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</si>
  <si>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</si>
  <si>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</si>
  <si>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Germán Cuervo V.</t>
  </si>
  <si>
    <t>Fotografía</t>
  </si>
  <si>
    <t>IMG02</t>
  </si>
  <si>
    <t>IMG03</t>
  </si>
  <si>
    <t>IMG04</t>
  </si>
  <si>
    <t>IMG05</t>
  </si>
  <si>
    <t>IMG06</t>
  </si>
  <si>
    <t>Los ecosistemas de Colombia y su conservación</t>
  </si>
  <si>
    <t>Horizontal</t>
  </si>
  <si>
    <t>CN_06_08_CO_REC140</t>
  </si>
  <si>
    <t>https://www.flickr.com/photos/franzleonardo/5934877768/in/photolist-a3rNoL-6fvN9v-6HGZgP-6fzTgE-71nYth-841MaJ-78H2oC-6e85QV-7wwWEx-6HH58r-b4TbCg-7wAKCU-a3rKrC-6HH7Ez-6K2b2h-hYruSQ-oFz8UD-kdSGP6-oVzGVJ-oXkw5B-oXRTRH-q5NyUr-jSWsLD-6JWUwK-ptcwvJ-pbJPt7-pbMYX1-6JWUwz-qkDV53-o87Fy1-nCJP8i-nN4FHP-pt12Gn-ontFwT-pbMdRg-o4dTxS-o45MRJ-os1dTC-o9myt3-aauRE1-pthkUB-okw8Hj-aauReo-oYnp4r-aauRPo-prfhNU-a6H7AL-os1e5Q-b4SSqH-71nYbd</t>
  </si>
  <si>
    <t>IMG07</t>
  </si>
  <si>
    <t>IMG08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</si>
</sst>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center"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auto="1"/>
        </left>
        <right style="thin">
          <color auto="1"/>
        </right>
        <top style="thin">
          <color auto="1"/>
        </top>
        <bottom style="thin">
          <color auto="1"/>
        </bottom>
        <vertical/>
        <horizontal/>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3"/>
  <sheetViews>
    <sheetView showGridLines="0" tabSelected="1" zoomScale="70" zoomScaleNormal="70" zoomScalePageLayoutView="140" workbookViewId="0">
      <selection activeCell="K11" sqref="K11"/>
    </sheetView>
  </sheetViews>
  <sheetFormatPr baseColWidth="10" defaultColWidth="10.875" defaultRowHeight="13.5" x14ac:dyDescent="0.25"/>
  <cols>
    <col min="1" max="1" width="20.625" style="2" customWidth="1"/>
    <col min="2" max="2" width="21" style="2" customWidth="1"/>
    <col min="3" max="3" width="23"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129</v>
      </c>
      <c r="C2" s="79" t="s">
        <v>22</v>
      </c>
      <c r="D2" s="80"/>
      <c r="F2" s="72" t="s">
        <v>0</v>
      </c>
      <c r="G2" s="73"/>
      <c r="H2" s="46"/>
      <c r="I2" s="46"/>
      <c r="J2" s="16"/>
    </row>
    <row r="3" spans="1:16" ht="15.75" x14ac:dyDescent="0.25">
      <c r="A3" s="1"/>
      <c r="B3" s="4" t="s">
        <v>8</v>
      </c>
      <c r="C3" s="81">
        <v>6</v>
      </c>
      <c r="D3" s="82"/>
      <c r="F3" s="74">
        <v>42206</v>
      </c>
      <c r="G3" s="75"/>
      <c r="H3" s="46"/>
      <c r="I3" s="46"/>
      <c r="J3" s="16"/>
    </row>
    <row r="4" spans="1:16" ht="16.5" x14ac:dyDescent="0.3">
      <c r="A4" s="1"/>
      <c r="B4" s="4" t="s">
        <v>54</v>
      </c>
      <c r="C4" s="83" t="s">
        <v>152</v>
      </c>
      <c r="D4" s="84"/>
      <c r="E4" s="5"/>
      <c r="F4" s="45" t="s">
        <v>55</v>
      </c>
      <c r="G4" s="44" t="s">
        <v>56</v>
      </c>
      <c r="H4" s="46"/>
      <c r="I4" s="46"/>
      <c r="J4" s="16"/>
      <c r="K4" s="16"/>
    </row>
    <row r="5" spans="1:16" ht="16.5" thickBot="1" x14ac:dyDescent="0.3">
      <c r="A5" s="1"/>
      <c r="B5" s="6" t="s">
        <v>1</v>
      </c>
      <c r="C5" s="85" t="s">
        <v>145</v>
      </c>
      <c r="D5" s="86"/>
      <c r="E5" s="5"/>
      <c r="F5" s="43" t="str">
        <f>IF(G4="Recurso","Motor del recurso","")</f>
        <v>Motor del recurso</v>
      </c>
      <c r="G5" s="43" t="s">
        <v>57</v>
      </c>
      <c r="H5" s="46"/>
      <c r="I5" s="67"/>
      <c r="J5" s="16"/>
      <c r="K5" s="16"/>
    </row>
    <row r="6" spans="1:16" ht="16.5" thickBot="1" x14ac:dyDescent="0.3">
      <c r="A6" s="1"/>
      <c r="B6" s="1"/>
      <c r="C6" s="1"/>
      <c r="D6" s="1"/>
      <c r="E6" s="7"/>
      <c r="F6" s="1"/>
      <c r="G6" s="1"/>
      <c r="H6" s="46"/>
      <c r="I6" s="46"/>
      <c r="J6" s="16"/>
      <c r="K6" s="16"/>
    </row>
    <row r="7" spans="1:16" ht="15" customHeight="1" x14ac:dyDescent="0.25">
      <c r="A7" s="1"/>
      <c r="B7" s="30" t="s">
        <v>40</v>
      </c>
      <c r="C7" s="8" t="s">
        <v>154</v>
      </c>
      <c r="D7" s="29" t="s">
        <v>39</v>
      </c>
      <c r="F7" s="1"/>
      <c r="G7" s="1"/>
      <c r="H7" s="1"/>
      <c r="I7" s="1"/>
      <c r="J7" s="16"/>
      <c r="K7" s="16"/>
    </row>
    <row r="8" spans="1:16" s="9" customFormat="1" ht="16.5" thickBot="1" x14ac:dyDescent="0.3">
      <c r="A8" s="10"/>
      <c r="B8" s="10"/>
      <c r="C8" s="10"/>
      <c r="D8" s="11"/>
      <c r="E8" s="11"/>
      <c r="F8" s="76" t="s">
        <v>62</v>
      </c>
      <c r="G8" s="77"/>
      <c r="H8" s="77"/>
      <c r="I8" s="78"/>
      <c r="J8" s="18"/>
      <c r="K8" s="12"/>
      <c r="L8" s="2"/>
      <c r="M8" s="2"/>
      <c r="N8" s="2"/>
      <c r="O8" s="2"/>
      <c r="P8" s="2"/>
    </row>
    <row r="9" spans="1:16" ht="26.25" thickBot="1" x14ac:dyDescent="0.3">
      <c r="A9" s="27" t="s">
        <v>2</v>
      </c>
      <c r="B9" s="24" t="s">
        <v>9</v>
      </c>
      <c r="C9" s="23" t="s">
        <v>3</v>
      </c>
      <c r="D9" s="23" t="s">
        <v>4</v>
      </c>
      <c r="E9" s="23" t="s">
        <v>5</v>
      </c>
      <c r="F9" s="66" t="s">
        <v>61</v>
      </c>
      <c r="G9" s="66" t="s">
        <v>59</v>
      </c>
      <c r="H9" s="66" t="s">
        <v>60</v>
      </c>
      <c r="I9" s="66" t="s">
        <v>121</v>
      </c>
      <c r="J9" s="24" t="s">
        <v>6</v>
      </c>
      <c r="K9" s="25" t="s">
        <v>7</v>
      </c>
    </row>
    <row r="10" spans="1:16" s="12" customFormat="1" ht="26.25" customHeight="1" x14ac:dyDescent="0.25">
      <c r="A10" s="70" t="s">
        <v>142</v>
      </c>
      <c r="B10" s="26">
        <v>121661563</v>
      </c>
      <c r="C10" s="26" t="str">
        <f>IF(OR(B10&lt;&gt;"",J10&lt;&gt;""),IF($G$4="Recurso",CONCATENATE($G$4," ",$G$5),$G$4),"")</f>
        <v>Recurso M5A</v>
      </c>
      <c r="D10" s="14" t="s">
        <v>146</v>
      </c>
      <c r="E10" s="14" t="s">
        <v>153</v>
      </c>
      <c r="F10" s="14" t="str">
        <f>IF(OR(B10&lt;&gt;"",J10&lt;&gt;""),CONCATENATE($C$7,"_",$A10,IF($G$4="Cuaderno de Estudio","_small",CONCATENATE(IF(I10="","","n"),IF(LEFT($G$5,1)="F",".jpg",".png")))),"")</f>
        <v>CN_06_08_CO_REC140_IMG01n.png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CN_06_08_CO_REC140_IMG01a.png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26.25" customHeight="1" x14ac:dyDescent="0.25">
      <c r="A11" s="70" t="s">
        <v>147</v>
      </c>
      <c r="B11" s="26">
        <v>204676402</v>
      </c>
      <c r="C11" s="26" t="str">
        <f t="shared" ref="C11:C69" si="0">IF(OR(B11&lt;&gt;"",J11&lt;&gt;""),IF($G$4="Recurso",CONCATENATE($G$4," ",$G$5),$G$4),"")</f>
        <v>Recurso M5A</v>
      </c>
      <c r="D11" s="14" t="s">
        <v>146</v>
      </c>
      <c r="E11" s="14" t="s">
        <v>153</v>
      </c>
      <c r="F11" s="14" t="str">
        <f t="shared" ref="F11:F69" si="1">IF(OR(B11&lt;&gt;"",J11&lt;&gt;""),CONCATENATE($C$7,"_",$A11,IF($G$4="Cuaderno de Estudio","_small",CONCATENATE(IF(I11="","","n"),IF(LEFT($G$5,1)="F",".jpg",".png")))),"")</f>
        <v>CN_06_08_CO_REC140_IMG02n.png</v>
      </c>
      <c r="G11" s="14" t="str">
        <f>IF(F11&lt;&gt;"",IF($G$4="Recurso",IF(LEFT($G$5,1)="M",VLOOKUP($G$5,'Definición técnica de imagenes'!$A$3:$G$17,5,FALSE),IF($G$5="F1",'Definición técnica de imagenes'!$E$15,'Definición técnica de imagenes'!$F$13)),'Definición técnica de imagenes'!$E$16),"")</f>
        <v>286 x 286 px</v>
      </c>
      <c r="H11" s="14" t="str">
        <f t="shared" ref="H11:H69" si="2">IF(AND(I11&lt;&gt;"",I11&lt;&gt;0),IF(OR(B11&lt;&gt;"",J11&lt;&gt;""),CONCATENATE($C$7,"_",$A11,IF($G$4="Cuaderno de Estudio","_zoom",CONCATENATE("a",IF(LEFT($G$5,1)="F",".jpg",".png")))),""),"")</f>
        <v>CN_06_08_CO_REC140_IMG02a.png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26.25" customHeight="1" x14ac:dyDescent="0.25">
      <c r="A12" s="70" t="s">
        <v>148</v>
      </c>
      <c r="B12" s="71" t="s">
        <v>155</v>
      </c>
      <c r="C12" s="26" t="str">
        <f t="shared" si="0"/>
        <v>Recurso M5A</v>
      </c>
      <c r="D12" s="14" t="s">
        <v>146</v>
      </c>
      <c r="E12" s="14" t="s">
        <v>153</v>
      </c>
      <c r="F12" s="14" t="str">
        <f t="shared" si="1"/>
        <v>CN_06_08_CO_REC140_IMG03n.png</v>
      </c>
      <c r="G12" s="14" t="str">
        <f>IF(F12&lt;&gt;"",IF($G$4="Recurso",IF(LEFT($G$5,1)="M",VLOOKUP($G$5,'Definición técnica de imagenes'!$A$3:$G$17,5,FALSE),IF($G$5="F1",'Definición técnica de imagenes'!$E$15,'Definición técnica de imagenes'!$F$13)),'Definición técnica de imagenes'!$E$16),"")</f>
        <v>286 x 286 px</v>
      </c>
      <c r="H12" s="14" t="str">
        <f t="shared" si="2"/>
        <v>CN_06_08_CO_REC140_IMG03a.png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26.25" customHeight="1" x14ac:dyDescent="0.25">
      <c r="A13" s="70" t="s">
        <v>149</v>
      </c>
      <c r="B13" s="26">
        <v>147748538</v>
      </c>
      <c r="C13" s="26" t="str">
        <f t="shared" si="0"/>
        <v>Recurso M5A</v>
      </c>
      <c r="D13" s="14" t="s">
        <v>146</v>
      </c>
      <c r="E13" s="14" t="s">
        <v>153</v>
      </c>
      <c r="F13" s="14" t="str">
        <f t="shared" si="1"/>
        <v>CN_06_08_CO_REC140_IMG04n.png</v>
      </c>
      <c r="G13" s="14" t="str">
        <f>IF(F13&lt;&gt;"",IF($G$4="Recurso",IF(LEFT($G$5,1)="M",VLOOKUP($G$5,'Definición técnica de imagenes'!$A$3:$G$17,5,FALSE),IF($G$5="F1",'Definición técnica de imagenes'!$E$15,'Definición técnica de imagenes'!$F$13)),'Definición técnica de imagenes'!$E$16),"")</f>
        <v>286 x 286 px</v>
      </c>
      <c r="H13" s="14" t="str">
        <f t="shared" si="2"/>
        <v>CN_06_08_CO_REC140_IMG04a.png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26.25" customHeight="1" x14ac:dyDescent="0.25">
      <c r="A14" s="70" t="s">
        <v>150</v>
      </c>
      <c r="B14" s="26">
        <v>70182970</v>
      </c>
      <c r="C14" s="26" t="str">
        <f t="shared" si="0"/>
        <v>Recurso M5A</v>
      </c>
      <c r="D14" s="14" t="s">
        <v>146</v>
      </c>
      <c r="E14" s="14" t="s">
        <v>153</v>
      </c>
      <c r="F14" s="14" t="str">
        <f t="shared" si="1"/>
        <v>CN_06_08_CO_REC140_IMG05n.png</v>
      </c>
      <c r="G14" s="14" t="str">
        <f>IF(F14&lt;&gt;"",IF($G$4="Recurso",IF(LEFT($G$5,1)="M",VLOOKUP($G$5,'Definición técnica de imagenes'!$A$3:$G$17,5,FALSE),IF($G$5="F1",'Definición técnica de imagenes'!$E$15,'Definición técnica de imagenes'!$F$13)),'Definición técnica de imagenes'!$E$16),"")</f>
        <v>286 x 286 px</v>
      </c>
      <c r="H14" s="14" t="str">
        <f t="shared" si="2"/>
        <v>CN_06_08_CO_REC140_IMG05a.png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ht="26.25" customHeight="1" x14ac:dyDescent="0.25">
      <c r="A15" s="70" t="s">
        <v>151</v>
      </c>
      <c r="B15" s="26">
        <v>162914288</v>
      </c>
      <c r="C15" s="26" t="str">
        <f t="shared" si="0"/>
        <v>Recurso M5A</v>
      </c>
      <c r="D15" s="14" t="s">
        <v>146</v>
      </c>
      <c r="E15" s="14" t="s">
        <v>153</v>
      </c>
      <c r="F15" s="14" t="str">
        <f t="shared" si="1"/>
        <v>CN_06_08_CO_REC140_IMG06n.png</v>
      </c>
      <c r="G15" s="14" t="str">
        <f>IF(F15&lt;&gt;"",IF($G$4="Recurso",IF(LEFT($G$5,1)="M",VLOOKUP($G$5,'Definición técnica de imagenes'!$A$3:$G$17,5,FALSE),IF($G$5="F1",'Definición técnica de imagenes'!$E$15,'Definición técnica de imagenes'!$F$13)),'Definición técnica de imagenes'!$E$16),"")</f>
        <v>286 x 286 px</v>
      </c>
      <c r="H15" s="14" t="str">
        <f t="shared" si="2"/>
        <v>CN_06_08_CO_REC140_IMG06a.png</v>
      </c>
      <c r="I15" s="14" t="str">
        <f>IF(OR(B15&lt;&gt;"",J15&lt;&gt;""),IF($G$4="Recurso",IF(LEFT($G$5,1)="M",IF(VLOOKUP($G$5,'Definición técnica de imagenes'!$A$3:$G$17,6,FALSE)=0,"",VLOOKUP($G$5,'Definición técnica de imagenes'!$A$3:$G$17,6,FALSE)),IF($G$5="F1","","")),'Definición técnica de imagenes'!$F$16),"")</f>
        <v>500 x 500 px</v>
      </c>
      <c r="J15" s="20"/>
      <c r="K15" s="20"/>
    </row>
    <row r="16" spans="1:16" s="12" customFormat="1" ht="26.25" customHeight="1" x14ac:dyDescent="0.25">
      <c r="A16" s="70" t="s">
        <v>156</v>
      </c>
      <c r="B16" s="26">
        <v>205763104</v>
      </c>
      <c r="C16" s="26" t="str">
        <f t="shared" ref="C16:C17" si="3">IF(OR(B16&lt;&gt;"",J16&lt;&gt;""),IF($G$4="Recurso",CONCATENATE($G$4," ",$G$5),$G$4),"")</f>
        <v>Recurso M5A</v>
      </c>
      <c r="D16" s="14" t="s">
        <v>146</v>
      </c>
      <c r="E16" s="14" t="s">
        <v>153</v>
      </c>
      <c r="F16" s="14" t="str">
        <f t="shared" ref="F16:F17" si="4">IF(OR(B16&lt;&gt;"",J16&lt;&gt;""),CONCATENATE($C$7,"_",$A16,IF($G$4="Cuaderno de Estudio","_small",CONCATENATE(IF(I16="","","n"),IF(LEFT($G$5,1)="F",".jpg",".png")))),"")</f>
        <v>CN_06_08_CO_REC140_IMG07n.png</v>
      </c>
      <c r="G16" s="14" t="str">
        <f>IF(F16&lt;&gt;"",IF($G$4="Recurso",IF(LEFT($G$5,1)="M",VLOOKUP($G$5,'Definición técnica de imagenes'!$A$3:$G$17,5,FALSE),IF($G$5="F1",'Definición técnica de imagenes'!$E$15,'Definición técnica de imagenes'!$F$13)),'Definición técnica de imagenes'!$E$16),"")</f>
        <v>286 x 286 px</v>
      </c>
      <c r="H16" s="14" t="str">
        <f t="shared" ref="H16:H17" si="5">IF(AND(I16&lt;&gt;"",I16&lt;&gt;0),IF(OR(B16&lt;&gt;"",J16&lt;&gt;""),CONCATENATE($C$7,"_",$A16,IF($G$4="Cuaderno de Estudio","_zoom",CONCATENATE("a",IF(LEFT($G$5,1)="F",".jpg",".png")))),""),"")</f>
        <v>CN_06_08_CO_REC140_IMG07a.png</v>
      </c>
      <c r="I16" s="14" t="str">
        <f>IF(OR(B16&lt;&gt;"",J16&lt;&gt;""),IF($G$4="Recurso",IF(LEFT($G$5,1)="M",IF(VLOOKUP($G$5,'Definición técnica de imagenes'!$A$3:$G$17,6,FALSE)=0,"",VLOOKUP($G$5,'Definición técnica de imagenes'!$A$3:$G$17,6,FALSE)),IF($G$5="F1","","")),'Definición técnica de imagenes'!$F$16),"")</f>
        <v>500 x 500 px</v>
      </c>
      <c r="J16" s="20"/>
      <c r="K16" s="20"/>
    </row>
    <row r="17" spans="1:11" s="12" customFormat="1" ht="26.25" customHeight="1" x14ac:dyDescent="0.25">
      <c r="A17" s="70" t="s">
        <v>157</v>
      </c>
      <c r="B17" s="26">
        <v>125961767</v>
      </c>
      <c r="C17" s="26" t="str">
        <f t="shared" si="3"/>
        <v>Recurso M5A</v>
      </c>
      <c r="D17" s="14" t="s">
        <v>146</v>
      </c>
      <c r="E17" s="14" t="s">
        <v>153</v>
      </c>
      <c r="F17" s="14" t="str">
        <f t="shared" si="4"/>
        <v>CN_06_08_CO_REC140_IMG08n.png</v>
      </c>
      <c r="G17" s="14" t="str">
        <f>IF(F17&lt;&gt;"",IF($G$4="Recurso",IF(LEFT($G$5,1)="M",VLOOKUP($G$5,'Definición técnica de imagenes'!$A$3:$G$17,5,FALSE),IF($G$5="F1",'Definición técnica de imagenes'!$E$15,'Definición técnica de imagenes'!$F$13)),'Definición técnica de imagenes'!$E$16),"")</f>
        <v>286 x 286 px</v>
      </c>
      <c r="H17" s="14" t="str">
        <f t="shared" si="5"/>
        <v>CN_06_08_CO_REC140_IMG08a.png</v>
      </c>
      <c r="I17" s="14" t="str">
        <f>IF(OR(B17&lt;&gt;"",J17&lt;&gt;""),IF($G$4="Recurso",IF(LEFT($G$5,1)="M",IF(VLOOKUP($G$5,'Definición técnica de imagenes'!$A$3:$G$17,6,FALSE)=0,"",VLOOKUP($G$5,'Definición técnica de imagenes'!$A$3:$G$17,6,FALSE)),IF($G$5="F1","","")),'Definición técnica de imagenes'!$F$16),"")</f>
        <v>500 x 500 px</v>
      </c>
      <c r="J17" s="20"/>
      <c r="K17" s="20"/>
    </row>
    <row r="18" spans="1:11" s="12" customFormat="1" ht="14.25" customHeight="1" x14ac:dyDescent="0.25">
      <c r="A18" s="13" t="str">
        <f t="shared" ref="A17:A78" si="6">IF(OR(B18&lt;&gt;"",J18&lt;&gt;""),CONCATENATE(LEFT(A17,3),IF(MID(A17,4,2)+1&lt;10,CONCATENATE("0",MID(A17,4,2)+1),MID(A17,4,2)+1)),"")</f>
        <v/>
      </c>
      <c r="B18" s="13"/>
      <c r="C18" s="26"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19"/>
      <c r="K18" s="19"/>
    </row>
    <row r="19" spans="1:11" s="12" customFormat="1" x14ac:dyDescent="0.25">
      <c r="A19" s="13" t="str">
        <f t="shared" si="6"/>
        <v/>
      </c>
      <c r="B19" s="1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t="str">
        <f t="shared" si="6"/>
        <v/>
      </c>
      <c r="B20" s="13"/>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4"/>
      <c r="K20" s="19"/>
    </row>
    <row r="21" spans="1:11" s="12" customFormat="1" x14ac:dyDescent="0.25">
      <c r="A21" s="13" t="str">
        <f t="shared" si="6"/>
        <v/>
      </c>
      <c r="B21" s="13"/>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19"/>
    </row>
    <row r="22" spans="1:11" s="12" customFormat="1" x14ac:dyDescent="0.25">
      <c r="A22" s="13" t="str">
        <f t="shared" si="6"/>
        <v/>
      </c>
      <c r="B22" s="13"/>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6"/>
        <v/>
      </c>
      <c r="B23" s="13"/>
      <c r="C23" s="26"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6"/>
        <v/>
      </c>
      <c r="B24" s="13"/>
      <c r="C24" s="26"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x14ac:dyDescent="0.25">
      <c r="A25" s="13" t="str">
        <f t="shared" si="6"/>
        <v/>
      </c>
      <c r="B25" s="13"/>
      <c r="C25" s="26"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9"/>
      <c r="K25" s="19"/>
    </row>
    <row r="26" spans="1:11" s="12" customFormat="1" x14ac:dyDescent="0.25">
      <c r="A26" s="13" t="str">
        <f t="shared" si="6"/>
        <v/>
      </c>
      <c r="B26" s="13"/>
      <c r="C26" s="26"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6"/>
        <v/>
      </c>
      <c r="B27" s="13"/>
      <c r="C27" s="26"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6"/>
        <v/>
      </c>
      <c r="B28" s="13"/>
      <c r="C28" s="26"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6"/>
        <v/>
      </c>
      <c r="B29" s="13"/>
      <c r="C29" s="26"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6"/>
        <v/>
      </c>
      <c r="B30" s="13"/>
      <c r="C30" s="26"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t="str">
        <f t="shared" si="6"/>
        <v/>
      </c>
      <c r="B31" s="13"/>
      <c r="C31" s="26"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t="str">
        <f t="shared" si="6"/>
        <v/>
      </c>
      <c r="B32" s="13"/>
      <c r="C32" s="26"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21"/>
      <c r="K32" s="15"/>
    </row>
    <row r="33" spans="1:11" s="12" customFormat="1" x14ac:dyDescent="0.25">
      <c r="A33" s="13" t="str">
        <f t="shared" si="6"/>
        <v/>
      </c>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22"/>
      <c r="K33" s="15"/>
    </row>
    <row r="34" spans="1:11" s="12" customFormat="1" x14ac:dyDescent="0.25">
      <c r="A34" s="13" t="str">
        <f t="shared" si="6"/>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6"/>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6"/>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6"/>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si="6"/>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6"/>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6"/>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6"/>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6"/>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6"/>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6"/>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6"/>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6"/>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6"/>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6"/>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6"/>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6"/>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6"/>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6"/>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6"/>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6"/>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6"/>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6"/>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6"/>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6"/>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6"/>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6"/>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6"/>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6"/>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6"/>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6"/>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6"/>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6"/>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6"/>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6"/>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6"/>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6"/>
        <v/>
      </c>
      <c r="B70" s="13"/>
      <c r="C70" s="26" t="str">
        <f t="shared" ref="C70:C103" si="7">IF(OR(B70&lt;&gt;"",J70&lt;&gt;""),IF($G$4="Recurso",CONCATENATE($G$4," ",$G$5),$G$4),"")</f>
        <v/>
      </c>
      <c r="D70" s="14"/>
      <c r="E70" s="14"/>
      <c r="F70" s="14" t="str">
        <f t="shared" ref="F70:F103" si="8">IF(OR(B70&lt;&gt;"",J70&lt;&gt;""),CONCATENATE($C$7,"_",$A70,IF($G$4="Cuaderno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 t="shared" ref="H70:H103" si="9">IF(AND(I70&lt;&gt;"",I70&lt;&gt;0),IF(OR(B70&lt;&gt;"",J70&lt;&gt;""),CONCATENATE($C$7,"_",$A70,IF($G$4="Cuaderno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6"/>
        <v/>
      </c>
      <c r="B71" s="13"/>
      <c r="C71" s="26" t="str">
        <f t="shared" si="7"/>
        <v/>
      </c>
      <c r="D71" s="14"/>
      <c r="E71" s="14"/>
      <c r="F71" s="14" t="str">
        <f t="shared" si="8"/>
        <v/>
      </c>
      <c r="G71" s="14" t="str">
        <f>IF(F71&lt;&gt;"",IF($G$4="Recurso",IF(LEFT($G$5,1)="M",VLOOKUP($G$5,'Definición técnica de imagenes'!$A$3:$G$17,5,FALSE),IF($G$5="F1",'Definición técnica de imagenes'!$E$15,'Definición técnica de imagenes'!$F$13)),'Definición técnica de imagenes'!$E$16),"")</f>
        <v/>
      </c>
      <c r="H71" s="14" t="str">
        <f t="shared" si="9"/>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6"/>
        <v/>
      </c>
      <c r="B72" s="13"/>
      <c r="C72" s="26" t="str">
        <f t="shared" si="7"/>
        <v/>
      </c>
      <c r="D72" s="14"/>
      <c r="E72" s="14"/>
      <c r="F72" s="14" t="str">
        <f t="shared" si="8"/>
        <v/>
      </c>
      <c r="G72" s="14" t="str">
        <f>IF(F72&lt;&gt;"",IF($G$4="Recurso",IF(LEFT($G$5,1)="M",VLOOKUP($G$5,'Definición técnica de imagenes'!$A$3:$G$17,5,FALSE),IF($G$5="F1",'Definición técnica de imagenes'!$E$15,'Definición técnica de imagenes'!$F$13)),'Definición técnica de imagenes'!$E$16),"")</f>
        <v/>
      </c>
      <c r="H72" s="14" t="str">
        <f t="shared" si="9"/>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6"/>
        <v/>
      </c>
      <c r="B73" s="13"/>
      <c r="C73" s="26" t="str">
        <f t="shared" si="7"/>
        <v/>
      </c>
      <c r="D73" s="14"/>
      <c r="E73" s="14"/>
      <c r="F73" s="14" t="str">
        <f t="shared" si="8"/>
        <v/>
      </c>
      <c r="G73" s="14" t="str">
        <f>IF(F73&lt;&gt;"",IF($G$4="Recurso",IF(LEFT($G$5,1)="M",VLOOKUP($G$5,'Definición técnica de imagenes'!$A$3:$G$17,5,FALSE),IF($G$5="F1",'Definición técnica de imagenes'!$E$15,'Definición técnica de imagenes'!$F$13)),'Definición técnica de imagenes'!$E$16),"")</f>
        <v/>
      </c>
      <c r="H73" s="14" t="str">
        <f t="shared" si="9"/>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6"/>
        <v/>
      </c>
      <c r="B74" s="13"/>
      <c r="C74" s="26" t="str">
        <f t="shared" si="7"/>
        <v/>
      </c>
      <c r="D74" s="14"/>
      <c r="E74" s="14"/>
      <c r="F74" s="14" t="str">
        <f t="shared" si="8"/>
        <v/>
      </c>
      <c r="G74" s="14" t="str">
        <f>IF(F74&lt;&gt;"",IF($G$4="Recurso",IF(LEFT($G$5,1)="M",VLOOKUP($G$5,'Definición técnica de imagenes'!$A$3:$G$17,5,FALSE),IF($G$5="F1",'Definición técnica de imagenes'!$E$15,'Definición técnica de imagenes'!$F$13)),'Definición técnica de imagenes'!$E$16),"")</f>
        <v/>
      </c>
      <c r="H74" s="14" t="str">
        <f t="shared" si="9"/>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6"/>
        <v/>
      </c>
      <c r="B75" s="13"/>
      <c r="C75" s="26" t="str">
        <f t="shared" si="7"/>
        <v/>
      </c>
      <c r="D75" s="14"/>
      <c r="E75" s="14"/>
      <c r="F75" s="14" t="str">
        <f t="shared" si="8"/>
        <v/>
      </c>
      <c r="G75" s="14" t="str">
        <f>IF(F75&lt;&gt;"",IF($G$4="Recurso",IF(LEFT($G$5,1)="M",VLOOKUP($G$5,'Definición técnica de imagenes'!$A$3:$G$17,5,FALSE),IF($G$5="F1",'Definición técnica de imagenes'!$E$15,'Definición técnica de imagenes'!$F$13)),'Definición técnica de imagenes'!$E$16),"")</f>
        <v/>
      </c>
      <c r="H75" s="14" t="str">
        <f t="shared" si="9"/>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6"/>
        <v/>
      </c>
      <c r="B76" s="13"/>
      <c r="C76" s="26" t="str">
        <f t="shared" si="7"/>
        <v/>
      </c>
      <c r="D76" s="14"/>
      <c r="E76" s="14"/>
      <c r="F76" s="14" t="str">
        <f t="shared" si="8"/>
        <v/>
      </c>
      <c r="G76" s="14" t="str">
        <f>IF(F76&lt;&gt;"",IF($G$4="Recurso",IF(LEFT($G$5,1)="M",VLOOKUP($G$5,'Definición técnica de imagenes'!$A$3:$G$17,5,FALSE),IF($G$5="F1",'Definición técnica de imagenes'!$E$15,'Definición técnica de imagenes'!$F$13)),'Definición técnica de imagenes'!$E$16),"")</f>
        <v/>
      </c>
      <c r="H76" s="14" t="str">
        <f t="shared" si="9"/>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6"/>
        <v/>
      </c>
      <c r="B77" s="13"/>
      <c r="C77" s="26" t="str">
        <f t="shared" si="7"/>
        <v/>
      </c>
      <c r="D77" s="14"/>
      <c r="E77" s="14"/>
      <c r="F77" s="14" t="str">
        <f t="shared" si="8"/>
        <v/>
      </c>
      <c r="G77" s="14" t="str">
        <f>IF(F77&lt;&gt;"",IF($G$4="Recurso",IF(LEFT($G$5,1)="M",VLOOKUP($G$5,'Definición técnica de imagenes'!$A$3:$G$17,5,FALSE),IF($G$5="F1",'Definición técnica de imagenes'!$E$15,'Definición técnica de imagenes'!$F$13)),'Definición técnica de imagenes'!$E$16),"")</f>
        <v/>
      </c>
      <c r="H77" s="14" t="str">
        <f t="shared" si="9"/>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6"/>
        <v/>
      </c>
      <c r="B78" s="13"/>
      <c r="C78" s="26" t="str">
        <f t="shared" si="7"/>
        <v/>
      </c>
      <c r="D78" s="14"/>
      <c r="E78" s="14"/>
      <c r="F78" s="14" t="str">
        <f t="shared" si="8"/>
        <v/>
      </c>
      <c r="G78" s="14" t="str">
        <f>IF(F78&lt;&gt;"",IF($G$4="Recurso",IF(LEFT($G$5,1)="M",VLOOKUP($G$5,'Definición técnica de imagenes'!$A$3:$G$17,5,FALSE),IF($G$5="F1",'Definición técnica de imagenes'!$E$15,'Definición técnica de imagenes'!$F$13)),'Definición técnica de imagenes'!$E$16),"")</f>
        <v/>
      </c>
      <c r="H78" s="14" t="str">
        <f t="shared" si="9"/>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ref="A79:A103" si="10">IF(OR(B79&lt;&gt;"",J79&lt;&gt;""),CONCATENATE(LEFT(A78,3),IF(MID(A78,4,2)+1&lt;10,CONCATENATE("0",MID(A78,4,2)+1),MID(A78,4,2)+1)),"")</f>
        <v/>
      </c>
      <c r="B79" s="13"/>
      <c r="C79" s="26" t="str">
        <f t="shared" si="7"/>
        <v/>
      </c>
      <c r="D79" s="14"/>
      <c r="E79" s="14"/>
      <c r="F79" s="14" t="str">
        <f t="shared" si="8"/>
        <v/>
      </c>
      <c r="G79" s="14" t="str">
        <f>IF(F79&lt;&gt;"",IF($G$4="Recurso",IF(LEFT($G$5,1)="M",VLOOKUP($G$5,'Definición técnica de imagenes'!$A$3:$G$17,5,FALSE),IF($G$5="F1",'Definición técnica de imagenes'!$E$15,'Definición técnica de imagenes'!$F$13)),'Definición técnica de imagenes'!$E$16),"")</f>
        <v/>
      </c>
      <c r="H79" s="14" t="str">
        <f t="shared" si="9"/>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10"/>
        <v/>
      </c>
      <c r="B80" s="13"/>
      <c r="C80" s="26" t="str">
        <f t="shared" si="7"/>
        <v/>
      </c>
      <c r="D80" s="14"/>
      <c r="E80" s="14"/>
      <c r="F80" s="14" t="str">
        <f t="shared" si="8"/>
        <v/>
      </c>
      <c r="G80" s="14" t="str">
        <f>IF(F80&lt;&gt;"",IF($G$4="Recurso",IF(LEFT($G$5,1)="M",VLOOKUP($G$5,'Definición técnica de imagenes'!$A$3:$G$17,5,FALSE),IF($G$5="F1",'Definición técnica de imagenes'!$E$15,'Definición técnica de imagenes'!$F$13)),'Definición técnica de imagenes'!$E$16),"")</f>
        <v/>
      </c>
      <c r="H80" s="14" t="str">
        <f t="shared" si="9"/>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10"/>
        <v/>
      </c>
      <c r="B81" s="13"/>
      <c r="C81" s="26" t="str">
        <f t="shared" si="7"/>
        <v/>
      </c>
      <c r="D81" s="14"/>
      <c r="E81" s="14"/>
      <c r="F81" s="14" t="str">
        <f t="shared" si="8"/>
        <v/>
      </c>
      <c r="G81" s="14" t="str">
        <f>IF(F81&lt;&gt;"",IF($G$4="Recurso",IF(LEFT($G$5,1)="M",VLOOKUP($G$5,'Definición técnica de imagenes'!$A$3:$G$17,5,FALSE),IF($G$5="F1",'Definición técnica de imagenes'!$E$15,'Definición técnica de imagenes'!$F$13)),'Definición técnica de imagenes'!$E$16),"")</f>
        <v/>
      </c>
      <c r="H81" s="14" t="str">
        <f t="shared" si="9"/>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10"/>
        <v/>
      </c>
      <c r="B82" s="13"/>
      <c r="C82" s="26" t="str">
        <f t="shared" si="7"/>
        <v/>
      </c>
      <c r="D82" s="14"/>
      <c r="E82" s="14"/>
      <c r="F82" s="14" t="str">
        <f t="shared" si="8"/>
        <v/>
      </c>
      <c r="G82" s="14" t="str">
        <f>IF(F82&lt;&gt;"",IF($G$4="Recurso",IF(LEFT($G$5,1)="M",VLOOKUP($G$5,'Definición técnica de imagenes'!$A$3:$G$17,5,FALSE),IF($G$5="F1",'Definición técnica de imagenes'!$E$15,'Definición técnica de imagenes'!$F$13)),'Definición técnica de imagenes'!$E$16),"")</f>
        <v/>
      </c>
      <c r="H82" s="14" t="str">
        <f t="shared" si="9"/>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10"/>
        <v/>
      </c>
      <c r="B83" s="13"/>
      <c r="C83" s="26" t="str">
        <f t="shared" si="7"/>
        <v/>
      </c>
      <c r="D83" s="14"/>
      <c r="E83" s="14"/>
      <c r="F83" s="14" t="str">
        <f t="shared" si="8"/>
        <v/>
      </c>
      <c r="G83" s="14" t="str">
        <f>IF(F83&lt;&gt;"",IF($G$4="Recurso",IF(LEFT($G$5,1)="M",VLOOKUP($G$5,'Definición técnica de imagenes'!$A$3:$G$17,5,FALSE),IF($G$5="F1",'Definición técnica de imagenes'!$E$15,'Definición técnica de imagenes'!$F$13)),'Definición técnica de imagenes'!$E$16),"")</f>
        <v/>
      </c>
      <c r="H83" s="14" t="str">
        <f t="shared" si="9"/>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10"/>
        <v/>
      </c>
      <c r="B84" s="13"/>
      <c r="C84" s="26" t="str">
        <f t="shared" si="7"/>
        <v/>
      </c>
      <c r="D84" s="14"/>
      <c r="E84" s="14"/>
      <c r="F84" s="14" t="str">
        <f t="shared" si="8"/>
        <v/>
      </c>
      <c r="G84" s="14" t="str">
        <f>IF(F84&lt;&gt;"",IF($G$4="Recurso",IF(LEFT($G$5,1)="M",VLOOKUP($G$5,'Definición técnica de imagenes'!$A$3:$G$17,5,FALSE),IF($G$5="F1",'Definición técnica de imagenes'!$E$15,'Definición técnica de imagenes'!$F$13)),'Definición técnica de imagenes'!$E$16),"")</f>
        <v/>
      </c>
      <c r="H84" s="14" t="str">
        <f t="shared" si="9"/>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10"/>
        <v/>
      </c>
      <c r="B85" s="13"/>
      <c r="C85" s="26" t="str">
        <f t="shared" si="7"/>
        <v/>
      </c>
      <c r="D85" s="14"/>
      <c r="E85" s="14"/>
      <c r="F85" s="14" t="str">
        <f t="shared" si="8"/>
        <v/>
      </c>
      <c r="G85" s="14" t="str">
        <f>IF(F85&lt;&gt;"",IF($G$4="Recurso",IF(LEFT($G$5,1)="M",VLOOKUP($G$5,'Definición técnica de imagenes'!$A$3:$G$17,5,FALSE),IF($G$5="F1",'Definición técnica de imagenes'!$E$15,'Definición técnica de imagenes'!$F$13)),'Definición técnica de imagenes'!$E$16),"")</f>
        <v/>
      </c>
      <c r="H85" s="14" t="str">
        <f t="shared" si="9"/>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10"/>
        <v/>
      </c>
      <c r="B86" s="13"/>
      <c r="C86" s="26" t="str">
        <f t="shared" si="7"/>
        <v/>
      </c>
      <c r="D86" s="14"/>
      <c r="E86" s="14"/>
      <c r="F86" s="14" t="str">
        <f t="shared" si="8"/>
        <v/>
      </c>
      <c r="G86" s="14" t="str">
        <f>IF(F86&lt;&gt;"",IF($G$4="Recurso",IF(LEFT($G$5,1)="M",VLOOKUP($G$5,'Definición técnica de imagenes'!$A$3:$G$17,5,FALSE),IF($G$5="F1",'Definición técnica de imagenes'!$E$15,'Definición técnica de imagenes'!$F$13)),'Definición técnica de imagenes'!$E$16),"")</f>
        <v/>
      </c>
      <c r="H86" s="14" t="str">
        <f t="shared" si="9"/>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10"/>
        <v/>
      </c>
      <c r="B87" s="13"/>
      <c r="C87" s="26" t="str">
        <f t="shared" si="7"/>
        <v/>
      </c>
      <c r="D87" s="14"/>
      <c r="E87" s="14"/>
      <c r="F87" s="14" t="str">
        <f t="shared" si="8"/>
        <v/>
      </c>
      <c r="G87" s="14" t="str">
        <f>IF(F87&lt;&gt;"",IF($G$4="Recurso",IF(LEFT($G$5,1)="M",VLOOKUP($G$5,'Definición técnica de imagenes'!$A$3:$G$17,5,FALSE),IF($G$5="F1",'Definición técnica de imagenes'!$E$15,'Definición técnica de imagenes'!$F$13)),'Definición técnica de imagenes'!$E$16),"")</f>
        <v/>
      </c>
      <c r="H87" s="14" t="str">
        <f t="shared" si="9"/>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10"/>
        <v/>
      </c>
      <c r="B88" s="13"/>
      <c r="C88" s="26" t="str">
        <f t="shared" si="7"/>
        <v/>
      </c>
      <c r="D88" s="14"/>
      <c r="E88" s="14"/>
      <c r="F88" s="14" t="str">
        <f t="shared" si="8"/>
        <v/>
      </c>
      <c r="G88" s="14" t="str">
        <f>IF(F88&lt;&gt;"",IF($G$4="Recurso",IF(LEFT($G$5,1)="M",VLOOKUP($G$5,'Definición técnica de imagenes'!$A$3:$G$17,5,FALSE),IF($G$5="F1",'Definición técnica de imagenes'!$E$15,'Definición técnica de imagenes'!$F$13)),'Definición técnica de imagenes'!$E$16),"")</f>
        <v/>
      </c>
      <c r="H88" s="14" t="str">
        <f t="shared" si="9"/>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10"/>
        <v/>
      </c>
      <c r="B89" s="13"/>
      <c r="C89" s="26" t="str">
        <f t="shared" si="7"/>
        <v/>
      </c>
      <c r="D89" s="14"/>
      <c r="E89" s="14"/>
      <c r="F89" s="14" t="str">
        <f t="shared" si="8"/>
        <v/>
      </c>
      <c r="G89" s="14" t="str">
        <f>IF(F89&lt;&gt;"",IF($G$4="Recurso",IF(LEFT($G$5,1)="M",VLOOKUP($G$5,'Definición técnica de imagenes'!$A$3:$G$17,5,FALSE),IF($G$5="F1",'Definición técnica de imagenes'!$E$15,'Definición técnica de imagenes'!$F$13)),'Definición técnica de imagenes'!$E$16),"")</f>
        <v/>
      </c>
      <c r="H89" s="14" t="str">
        <f t="shared" si="9"/>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10"/>
        <v/>
      </c>
      <c r="B90" s="13"/>
      <c r="C90" s="26" t="str">
        <f t="shared" si="7"/>
        <v/>
      </c>
      <c r="D90" s="14"/>
      <c r="E90" s="14"/>
      <c r="F90" s="14" t="str">
        <f t="shared" si="8"/>
        <v/>
      </c>
      <c r="G90" s="14" t="str">
        <f>IF(F90&lt;&gt;"",IF($G$4="Recurso",IF(LEFT($G$5,1)="M",VLOOKUP($G$5,'Definición técnica de imagenes'!$A$3:$G$17,5,FALSE),IF($G$5="F1",'Definición técnica de imagenes'!$E$15,'Definición técnica de imagenes'!$F$13)),'Definición técnica de imagenes'!$E$16),"")</f>
        <v/>
      </c>
      <c r="H90" s="14" t="str">
        <f t="shared" si="9"/>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10"/>
        <v/>
      </c>
      <c r="B91" s="13"/>
      <c r="C91" s="26" t="str">
        <f t="shared" si="7"/>
        <v/>
      </c>
      <c r="D91" s="14"/>
      <c r="E91" s="14"/>
      <c r="F91" s="14" t="str">
        <f t="shared" si="8"/>
        <v/>
      </c>
      <c r="G91" s="14" t="str">
        <f>IF(F91&lt;&gt;"",IF($G$4="Recurso",IF(LEFT($G$5,1)="M",VLOOKUP($G$5,'Definición técnica de imagenes'!$A$3:$G$17,5,FALSE),IF($G$5="F1",'Definición técnica de imagenes'!$E$15,'Definición técnica de imagenes'!$F$13)),'Definición técnica de imagenes'!$E$16),"")</f>
        <v/>
      </c>
      <c r="H91" s="14" t="str">
        <f t="shared" si="9"/>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10"/>
        <v/>
      </c>
      <c r="B92" s="13"/>
      <c r="C92" s="26" t="str">
        <f t="shared" si="7"/>
        <v/>
      </c>
      <c r="D92" s="14"/>
      <c r="E92" s="14"/>
      <c r="F92" s="14" t="str">
        <f t="shared" si="8"/>
        <v/>
      </c>
      <c r="G92" s="14" t="str">
        <f>IF(F92&lt;&gt;"",IF($G$4="Recurso",IF(LEFT($G$5,1)="M",VLOOKUP($G$5,'Definición técnica de imagenes'!$A$3:$G$17,5,FALSE),IF($G$5="F1",'Definición técnica de imagenes'!$E$15,'Definición técnica de imagenes'!$F$13)),'Definición técnica de imagenes'!$E$16),"")</f>
        <v/>
      </c>
      <c r="H92" s="14" t="str">
        <f t="shared" si="9"/>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10"/>
        <v/>
      </c>
      <c r="B93" s="13"/>
      <c r="C93" s="26" t="str">
        <f t="shared" si="7"/>
        <v/>
      </c>
      <c r="D93" s="14"/>
      <c r="E93" s="14"/>
      <c r="F93" s="14" t="str">
        <f t="shared" si="8"/>
        <v/>
      </c>
      <c r="G93" s="14" t="str">
        <f>IF(F93&lt;&gt;"",IF($G$4="Recurso",IF(LEFT($G$5,1)="M",VLOOKUP($G$5,'Definición técnica de imagenes'!$A$3:$G$17,5,FALSE),IF($G$5="F1",'Definición técnica de imagenes'!$E$15,'Definición técnica de imagenes'!$F$13)),'Definición técnica de imagenes'!$E$16),"")</f>
        <v/>
      </c>
      <c r="H93" s="14" t="str">
        <f t="shared" si="9"/>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10"/>
        <v/>
      </c>
      <c r="B94" s="13"/>
      <c r="C94" s="26" t="str">
        <f t="shared" si="7"/>
        <v/>
      </c>
      <c r="D94" s="14"/>
      <c r="E94" s="14"/>
      <c r="F94" s="14" t="str">
        <f t="shared" si="8"/>
        <v/>
      </c>
      <c r="G94" s="14" t="str">
        <f>IF(F94&lt;&gt;"",IF($G$4="Recurso",IF(LEFT($G$5,1)="M",VLOOKUP($G$5,'Definición técnica de imagenes'!$A$3:$G$17,5,FALSE),IF($G$5="F1",'Definición técnica de imagenes'!$E$15,'Definición técnica de imagenes'!$F$13)),'Definición técnica de imagenes'!$E$16),"")</f>
        <v/>
      </c>
      <c r="H94" s="14" t="str">
        <f t="shared" si="9"/>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10"/>
        <v/>
      </c>
      <c r="B95" s="13"/>
      <c r="C95" s="26" t="str">
        <f t="shared" si="7"/>
        <v/>
      </c>
      <c r="D95" s="14"/>
      <c r="E95" s="14"/>
      <c r="F95" s="14" t="str">
        <f t="shared" si="8"/>
        <v/>
      </c>
      <c r="G95" s="14" t="str">
        <f>IF(F95&lt;&gt;"",IF($G$4="Recurso",IF(LEFT($G$5,1)="M",VLOOKUP($G$5,'Definición técnica de imagenes'!$A$3:$G$17,5,FALSE),IF($G$5="F1",'Definición técnica de imagenes'!$E$15,'Definición técnica de imagenes'!$F$13)),'Definición técnica de imagenes'!$E$16),"")</f>
        <v/>
      </c>
      <c r="H95" s="14" t="str">
        <f t="shared" si="9"/>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10"/>
        <v/>
      </c>
      <c r="B96" s="13"/>
      <c r="C96" s="26" t="str">
        <f t="shared" si="7"/>
        <v/>
      </c>
      <c r="D96" s="14"/>
      <c r="E96" s="14"/>
      <c r="F96" s="14" t="str">
        <f t="shared" si="8"/>
        <v/>
      </c>
      <c r="G96" s="14" t="str">
        <f>IF(F96&lt;&gt;"",IF($G$4="Recurso",IF(LEFT($G$5,1)="M",VLOOKUP($G$5,'Definición técnica de imagenes'!$A$3:$G$17,5,FALSE),IF($G$5="F1",'Definición técnica de imagenes'!$E$15,'Definición técnica de imagenes'!$F$13)),'Definición técnica de imagenes'!$E$16),"")</f>
        <v/>
      </c>
      <c r="H96" s="14" t="str">
        <f t="shared" si="9"/>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10"/>
        <v/>
      </c>
      <c r="B97" s="13"/>
      <c r="C97" s="26" t="str">
        <f t="shared" si="7"/>
        <v/>
      </c>
      <c r="D97" s="14"/>
      <c r="E97" s="14"/>
      <c r="F97" s="14" t="str">
        <f t="shared" si="8"/>
        <v/>
      </c>
      <c r="G97" s="14" t="str">
        <f>IF(F97&lt;&gt;"",IF($G$4="Recurso",IF(LEFT($G$5,1)="M",VLOOKUP($G$5,'Definición técnica de imagenes'!$A$3:$G$17,5,FALSE),IF($G$5="F1",'Definición técnica de imagenes'!$E$15,'Definición técnica de imagenes'!$F$13)),'Definición técnica de imagenes'!$E$16),"")</f>
        <v/>
      </c>
      <c r="H97" s="14" t="str">
        <f t="shared" si="9"/>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10"/>
        <v/>
      </c>
      <c r="B98" s="13"/>
      <c r="C98" s="26" t="str">
        <f t="shared" si="7"/>
        <v/>
      </c>
      <c r="D98" s="14"/>
      <c r="E98" s="14"/>
      <c r="F98" s="14" t="str">
        <f t="shared" si="8"/>
        <v/>
      </c>
      <c r="G98" s="14" t="str">
        <f>IF(F98&lt;&gt;"",IF($G$4="Recurso",IF(LEFT($G$5,1)="M",VLOOKUP($G$5,'Definición técnica de imagenes'!$A$3:$G$17,5,FALSE),IF($G$5="F1",'Definición técnica de imagenes'!$E$15,'Definición técnica de imagenes'!$F$13)),'Definición técnica de imagenes'!$E$16),"")</f>
        <v/>
      </c>
      <c r="H98" s="14" t="str">
        <f t="shared" si="9"/>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10"/>
        <v/>
      </c>
      <c r="B99" s="13"/>
      <c r="C99" s="26" t="str">
        <f t="shared" si="7"/>
        <v/>
      </c>
      <c r="D99" s="14"/>
      <c r="E99" s="14"/>
      <c r="F99" s="14" t="str">
        <f t="shared" si="8"/>
        <v/>
      </c>
      <c r="G99" s="14" t="str">
        <f>IF(F99&lt;&gt;"",IF($G$4="Recurso",IF(LEFT($G$5,1)="M",VLOOKUP($G$5,'Definición técnica de imagenes'!$A$3:$G$17,5,FALSE),IF($G$5="F1",'Definición técnica de imagenes'!$E$15,'Definición técnica de imagenes'!$F$13)),'Definición técnica de imagenes'!$E$16),"")</f>
        <v/>
      </c>
      <c r="H99" s="14" t="str">
        <f t="shared" si="9"/>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10"/>
        <v/>
      </c>
      <c r="B100" s="13"/>
      <c r="C100" s="26" t="str">
        <f t="shared" si="7"/>
        <v/>
      </c>
      <c r="D100" s="14"/>
      <c r="E100" s="14"/>
      <c r="F100" s="14" t="str">
        <f t="shared" si="8"/>
        <v/>
      </c>
      <c r="G100" s="14" t="str">
        <f>IF(F100&lt;&gt;"",IF($G$4="Recurso",IF(LEFT($G$5,1)="M",VLOOKUP($G$5,'Definición técnica de imagenes'!$A$3:$G$17,5,FALSE),IF($G$5="F1",'Definición técnica de imagenes'!$E$15,'Definición técnica de imagenes'!$F$13)),'Definición técnica de imagenes'!$E$16),"")</f>
        <v/>
      </c>
      <c r="H100" s="14" t="str">
        <f t="shared" si="9"/>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10"/>
        <v/>
      </c>
      <c r="B101" s="13"/>
      <c r="C101" s="26" t="str">
        <f t="shared" si="7"/>
        <v/>
      </c>
      <c r="D101" s="14"/>
      <c r="E101" s="14"/>
      <c r="F101" s="14" t="str">
        <f t="shared" si="8"/>
        <v/>
      </c>
      <c r="G101" s="14" t="str">
        <f>IF(F101&lt;&gt;"",IF($G$4="Recurso",IF(LEFT($G$5,1)="M",VLOOKUP($G$5,'Definición técnica de imagenes'!$A$3:$G$17,5,FALSE),IF($G$5="F1",'Definición técnica de imagenes'!$E$15,'Definición técnica de imagenes'!$F$13)),'Definición técnica de imagenes'!$E$16),"")</f>
        <v/>
      </c>
      <c r="H101" s="14" t="str">
        <f t="shared" si="9"/>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10"/>
        <v/>
      </c>
      <c r="B102" s="13"/>
      <c r="C102" s="26" t="str">
        <f t="shared" si="7"/>
        <v/>
      </c>
      <c r="D102" s="14"/>
      <c r="E102" s="14"/>
      <c r="F102" s="14" t="str">
        <f t="shared" si="8"/>
        <v/>
      </c>
      <c r="G102" s="14" t="str">
        <f>IF(F102&lt;&gt;"",IF($G$4="Recurso",IF(LEFT($G$5,1)="M",VLOOKUP($G$5,'Definición técnica de imagenes'!$A$3:$G$17,5,FALSE),IF($G$5="F1",'Definición técnica de imagenes'!$E$15,'Definición técnica de imagenes'!$F$13)),'Definición técnica de imagenes'!$E$16),"")</f>
        <v/>
      </c>
      <c r="H102" s="14" t="str">
        <f t="shared" si="9"/>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10"/>
        <v/>
      </c>
      <c r="B103" s="13"/>
      <c r="C103" s="26" t="str">
        <f t="shared" si="7"/>
        <v/>
      </c>
      <c r="D103" s="14"/>
      <c r="E103" s="14"/>
      <c r="F103" s="14" t="str">
        <f t="shared" si="8"/>
        <v/>
      </c>
      <c r="G103" s="14" t="str">
        <f>IF(F103&lt;&gt;"",IF($G$4="Recurso",IF(LEFT($G$5,1)="M",VLOOKUP($G$5,'Definición técnica de imagenes'!$A$3:$G$17,5,FALSE),IF($G$5="F1",'Definición técnica de imagenes'!$E$15,'Definición técnica de imagenes'!$F$13)),'Definición técnica de imagenes'!$E$16),"")</f>
        <v/>
      </c>
      <c r="H103" s="14" t="str">
        <f t="shared" si="9"/>
        <v/>
      </c>
      <c r="I103" s="14" t="str">
        <f>IF(OR(B103&lt;&gt;"",J103&lt;&gt;""),IF($G$4="Recurso",IF(LEFT($G$5,1)="M",IF(VLOOKUP($G$5,'Definición técnica de imagenes'!$A$3:$G$17,6,FALSE)=0,"",VLOOKUP($G$5,'Definición técnica de imagenes'!$A$3:$G$17,6,FALSE)),IF($G$5="F1","","")),'Definición técnica de imagenes'!$F$16),"")</f>
        <v/>
      </c>
      <c r="J103" s="14"/>
      <c r="K103" s="15"/>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3">
      <formula1>"Vertical,Horizontal"</formula1>
    </dataValidation>
    <dataValidation type="list" allowBlank="1" showInputMessage="1" showErrorMessage="1" sqref="D10:D103">
      <formula1>"Ilustración,Fotografía"</formula1>
    </dataValidation>
  </dataValidations>
  <hyperlinks>
    <hyperlink ref="B12"/>
  </hyperlink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8" customWidth="1"/>
    <col min="2" max="2" width="11" style="28"/>
    <col min="3" max="3" width="13.875" style="28" customWidth="1"/>
    <col min="4" max="4" width="11.375" style="28" customWidth="1"/>
    <col min="5" max="7" width="11" style="28"/>
    <col min="8" max="11" width="11" style="28" hidden="1" customWidth="1"/>
    <col min="12" max="16384" width="11" style="28"/>
  </cols>
  <sheetData>
    <row r="1" spans="1:11" ht="16.5" thickBot="1" x14ac:dyDescent="0.3">
      <c r="A1" s="89" t="s">
        <v>38</v>
      </c>
      <c r="B1" s="90"/>
      <c r="C1" s="90"/>
      <c r="D1" s="90"/>
      <c r="E1" s="90"/>
      <c r="F1" s="91"/>
    </row>
    <row r="2" spans="1:11" x14ac:dyDescent="0.25">
      <c r="A2" s="36" t="s">
        <v>42</v>
      </c>
      <c r="B2" s="37"/>
      <c r="C2" s="92" t="s">
        <v>13</v>
      </c>
      <c r="D2" s="93"/>
      <c r="E2" s="94"/>
      <c r="F2" s="38"/>
    </row>
    <row r="3" spans="1:11" ht="63" x14ac:dyDescent="0.25">
      <c r="A3" s="39" t="s">
        <v>43</v>
      </c>
      <c r="B3" s="37"/>
      <c r="C3" s="98" t="s">
        <v>14</v>
      </c>
      <c r="D3" s="99"/>
      <c r="E3" s="100"/>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01" t="str">
        <f>CONCATENATE(H21,"_",I21,"_",J21,"_CO")</f>
        <v>LE_07_04_CO</v>
      </c>
      <c r="E5" s="102"/>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87" t="str">
        <f>CONCATENATE("SolicitudGrafica_",D5,".xls")</f>
        <v>SolicitudGrafica_LE_07_04_CO.xls</v>
      </c>
      <c r="E7" s="87"/>
      <c r="F7" s="88"/>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89" t="s">
        <v>41</v>
      </c>
      <c r="B13" s="90"/>
      <c r="C13" s="90"/>
      <c r="D13" s="90"/>
      <c r="E13" s="90"/>
      <c r="F13" s="91"/>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92" t="s">
        <v>49</v>
      </c>
      <c r="D15" s="93"/>
      <c r="E15" s="93"/>
      <c r="F15" s="94"/>
      <c r="J15" s="28">
        <v>12</v>
      </c>
      <c r="K15" s="28">
        <v>12</v>
      </c>
    </row>
    <row r="16" spans="1:11" ht="67.150000000000006" customHeight="1" x14ac:dyDescent="0.25">
      <c r="A16" s="39" t="s">
        <v>47</v>
      </c>
      <c r="B16" s="37"/>
      <c r="C16" s="32" t="s">
        <v>15</v>
      </c>
      <c r="D16" s="31" t="s">
        <v>16</v>
      </c>
      <c r="E16" s="31" t="s">
        <v>17</v>
      </c>
      <c r="F16" s="33" t="s">
        <v>50</v>
      </c>
      <c r="J16" s="28">
        <v>13</v>
      </c>
      <c r="K16" s="28">
        <v>13</v>
      </c>
    </row>
    <row r="17" spans="1:11" ht="32.1" customHeight="1" thickBot="1" x14ac:dyDescent="0.3">
      <c r="A17" s="36" t="s">
        <v>44</v>
      </c>
      <c r="B17" s="37"/>
      <c r="C17" s="34" t="s">
        <v>35</v>
      </c>
      <c r="D17" s="95" t="str">
        <f>CONCATENATE(H21,"_",I21,"_",J21,"_",K45)</f>
        <v>LE_07_04_REC10</v>
      </c>
      <c r="E17" s="96"/>
      <c r="F17" s="97"/>
      <c r="J17" s="28">
        <v>14</v>
      </c>
      <c r="K17" s="28">
        <v>14</v>
      </c>
    </row>
    <row r="18" spans="1:11" ht="79.5" thickBot="1" x14ac:dyDescent="0.3">
      <c r="A18" s="39" t="s">
        <v>48</v>
      </c>
      <c r="B18" s="37"/>
      <c r="C18" s="68" t="s">
        <v>128</v>
      </c>
      <c r="D18" s="87" t="str">
        <f>CONCATENATE("SolicitudGrafica_",D17,".xls")</f>
        <v>SolicitudGrafica_LE_07_04_REC10.xls</v>
      </c>
      <c r="E18" s="87"/>
      <c r="F18" s="88"/>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25" style="28" customWidth="1"/>
    <col min="3" max="3" width="17.375" style="28" customWidth="1"/>
    <col min="4" max="4" width="10.875" style="28"/>
    <col min="5" max="5" width="11.75" style="28" customWidth="1"/>
    <col min="6" max="6" width="12.75" style="28" customWidth="1"/>
    <col min="7" max="7" width="11" style="28" customWidth="1"/>
    <col min="8" max="8" width="24.5" style="28" customWidth="1"/>
    <col min="9" max="9" width="22.25" style="28" customWidth="1"/>
    <col min="10" max="10" width="20.75" style="28" customWidth="1"/>
    <col min="11" max="11" width="44.5" style="28" customWidth="1"/>
    <col min="12" max="16384" width="10.875" style="28"/>
  </cols>
  <sheetData>
    <row r="1" spans="1:11" x14ac:dyDescent="0.25">
      <c r="A1" s="103" t="s">
        <v>56</v>
      </c>
      <c r="B1" s="103" t="s">
        <v>63</v>
      </c>
      <c r="C1" s="103" t="s">
        <v>64</v>
      </c>
      <c r="D1" s="103" t="s">
        <v>5</v>
      </c>
      <c r="E1" s="103" t="s">
        <v>65</v>
      </c>
      <c r="F1" s="103" t="s">
        <v>66</v>
      </c>
      <c r="G1" s="103" t="s">
        <v>67</v>
      </c>
      <c r="H1" s="104" t="s">
        <v>68</v>
      </c>
      <c r="I1" s="104"/>
      <c r="J1" s="104"/>
    </row>
    <row r="2" spans="1:11" x14ac:dyDescent="0.25">
      <c r="A2" s="103"/>
      <c r="B2" s="103"/>
      <c r="C2" s="103"/>
      <c r="D2" s="103"/>
      <c r="E2" s="103"/>
      <c r="F2" s="103"/>
      <c r="G2" s="103"/>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2015-07-21T15:45:28Z</dcterms:modified>
</cp:coreProperties>
</file>