
<file path=[Content_Types].xml><?xml version="1.0" encoding="utf-8"?>
<Types xmlns="http://schemas.openxmlformats.org/package/2006/content-types">
  <Default Extension="bin" ContentType="application/vnd.openxmlformats-officedocument.spreadsheetml.printerSettings"/>
  <Default Extension="png" ContentType="image/png"/>
  <Default Extension="jpeg" ContentType="image/jpeg"/>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trlProps/ctrlProp1.xml" ContentType="application/vnd.ms-excel.controlproperties+xml"/>
  <Override PartName="/xl/ctrlProps/ctrlProp2.xml" ContentType="application/vnd.ms-excel.controlproperties+xml"/>
  <Override PartName="/xl/ctrlProps/ctrlProp3.xml" ContentType="application/vnd.ms-excel.controlproperties+xml"/>
  <Override PartName="/xl/ctrlProps/ctrlProp4.xml" ContentType="application/vnd.ms-excel.controlproperties+xml"/>
  <Override PartName="/xl/ctrlProps/ctrlProp5.xml" ContentType="application/vnd.ms-excel.controlproperties+xml"/>
  <Override PartName="/xl/ctrlProps/ctrlProp6.xml" ContentType="application/vnd.ms-excel.controlproperties+xml"/>
  <Override PartName="/xl/ctrlProps/ctrlProp7.xml" ContentType="application/vnd.ms-excel.controlpropertie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showInkAnnotation="0" codeName="ThisWorkbook" autoCompressPictures="0"/>
  <mc:AlternateContent xmlns:mc="http://schemas.openxmlformats.org/markup-compatibility/2006">
    <mc:Choice Requires="x15">
      <x15ac:absPath xmlns:x15ac="http://schemas.microsoft.com/office/spreadsheetml/2010/11/ac" url="C:\Users\LyzMarcela\Desktop\REC11_09\"/>
    </mc:Choice>
  </mc:AlternateContent>
  <workbookProtection workbookAlgorithmName="SHA-512" workbookHashValue="hX79YNGfHMUCcosWMoH0GQuhNo2gkebFrfW3do2TOcvwqaujU9m0uwOL5UkRtWEspAy/ISD2JB8+jf057W9mVA==" workbookSaltValue="uRz/CDpmZ5ecKheoN1C0Jw==" workbookSpinCount="100000" lockStructure="1"/>
  <bookViews>
    <workbookView xWindow="0" yWindow="0" windowWidth="20490" windowHeight="7755" tabRatio="500"/>
  </bookViews>
  <sheets>
    <sheet name="Solicitud gráfica" sheetId="1" r:id="rId1"/>
    <sheet name="Ayuda" sheetId="2" r:id="rId2"/>
    <sheet name="Definición técnica de imagenes" sheetId="3" r:id="rId3"/>
  </sheets>
  <definedNames>
    <definedName name="Formato">'Solicitud gráfica'!$L$2:$L$3</definedName>
    <definedName name="Ubicación">'Solicitud gráfica'!$M$2:$M$6</definedName>
  </definedNames>
  <calcPr calcId="152511"/>
</workbook>
</file>

<file path=xl/calcChain.xml><?xml version="1.0" encoding="utf-8"?>
<calcChain xmlns="http://schemas.openxmlformats.org/spreadsheetml/2006/main">
  <c r="O13" i="1" l="1"/>
  <c r="O14" i="1"/>
  <c r="O15" i="1"/>
  <c r="O16" i="1"/>
  <c r="O17" i="1"/>
  <c r="O18" i="1"/>
  <c r="O19" i="1"/>
  <c r="O20" i="1"/>
  <c r="O21" i="1"/>
  <c r="O22" i="1"/>
  <c r="O23" i="1"/>
  <c r="O24" i="1"/>
  <c r="O12" i="1"/>
  <c r="O3" i="1"/>
  <c r="O4" i="1"/>
  <c r="O5" i="1"/>
  <c r="O6" i="1"/>
  <c r="O7" i="1"/>
  <c r="O8" i="1"/>
  <c r="O9" i="1"/>
  <c r="O10" i="1"/>
  <c r="O11" i="1"/>
  <c r="O2" i="1"/>
  <c r="I11" i="1" l="1"/>
  <c r="I12" i="1"/>
  <c r="I13" i="1"/>
  <c r="I14" i="1"/>
  <c r="I15" i="1"/>
  <c r="I16" i="1"/>
  <c r="I17" i="1"/>
  <c r="I18" i="1"/>
  <c r="I19" i="1"/>
  <c r="I20" i="1"/>
  <c r="I21" i="1"/>
  <c r="I22" i="1"/>
  <c r="I23" i="1"/>
  <c r="I24" i="1"/>
  <c r="I25" i="1"/>
  <c r="I26" i="1"/>
  <c r="I27" i="1"/>
  <c r="I28" i="1"/>
  <c r="I29" i="1"/>
  <c r="I30" i="1"/>
  <c r="I31" i="1"/>
  <c r="I32" i="1"/>
  <c r="I33" i="1"/>
  <c r="I34" i="1"/>
  <c r="I35" i="1"/>
  <c r="I36" i="1"/>
  <c r="I37" i="1"/>
  <c r="I38" i="1"/>
  <c r="I39" i="1"/>
  <c r="I40" i="1"/>
  <c r="I41" i="1"/>
  <c r="I42" i="1"/>
  <c r="I43" i="1"/>
  <c r="I44" i="1"/>
  <c r="I45" i="1"/>
  <c r="I46" i="1"/>
  <c r="I47" i="1"/>
  <c r="I48" i="1"/>
  <c r="I49" i="1"/>
  <c r="I50" i="1"/>
  <c r="I51" i="1"/>
  <c r="I52" i="1"/>
  <c r="I53" i="1"/>
  <c r="F53" i="1" s="1"/>
  <c r="G53" i="1" s="1"/>
  <c r="I54" i="1"/>
  <c r="F54" i="1" s="1"/>
  <c r="G54" i="1" s="1"/>
  <c r="I55" i="1"/>
  <c r="H55" i="1" s="1"/>
  <c r="I56" i="1"/>
  <c r="F56" i="1" s="1"/>
  <c r="G56" i="1" s="1"/>
  <c r="I57" i="1"/>
  <c r="H57" i="1" s="1"/>
  <c r="I58" i="1"/>
  <c r="F58" i="1" s="1"/>
  <c r="G58" i="1" s="1"/>
  <c r="I59" i="1"/>
  <c r="H59" i="1" s="1"/>
  <c r="I60" i="1"/>
  <c r="F60" i="1" s="1"/>
  <c r="G60" i="1" s="1"/>
  <c r="I61" i="1"/>
  <c r="H61" i="1" s="1"/>
  <c r="I62" i="1"/>
  <c r="F62" i="1" s="1"/>
  <c r="G62" i="1" s="1"/>
  <c r="F63" i="1"/>
  <c r="G63" i="1" s="1"/>
  <c r="I63" i="1"/>
  <c r="H63" i="1" s="1"/>
  <c r="F64" i="1"/>
  <c r="G64" i="1" s="1"/>
  <c r="I64" i="1"/>
  <c r="H64" i="1" s="1"/>
  <c r="F65" i="1"/>
  <c r="G65" i="1" s="1"/>
  <c r="I65" i="1"/>
  <c r="H65" i="1" s="1"/>
  <c r="F66" i="1"/>
  <c r="G66" i="1" s="1"/>
  <c r="I66" i="1"/>
  <c r="H66" i="1" s="1"/>
  <c r="F67" i="1"/>
  <c r="G67" i="1" s="1"/>
  <c r="I67" i="1"/>
  <c r="H67" i="1" s="1"/>
  <c r="F68" i="1"/>
  <c r="G68" i="1" s="1"/>
  <c r="I68" i="1"/>
  <c r="H68" i="1" s="1"/>
  <c r="F69" i="1"/>
  <c r="G69" i="1" s="1"/>
  <c r="I69" i="1"/>
  <c r="H69" i="1" s="1"/>
  <c r="F70" i="1"/>
  <c r="G70" i="1" s="1"/>
  <c r="I70" i="1"/>
  <c r="H70" i="1" s="1"/>
  <c r="F71" i="1"/>
  <c r="G71" i="1" s="1"/>
  <c r="I71" i="1"/>
  <c r="H71" i="1" s="1"/>
  <c r="F72" i="1"/>
  <c r="G72" i="1" s="1"/>
  <c r="I72" i="1"/>
  <c r="H72" i="1" s="1"/>
  <c r="F73" i="1"/>
  <c r="G73" i="1" s="1"/>
  <c r="I73" i="1"/>
  <c r="H73" i="1" s="1"/>
  <c r="F74" i="1"/>
  <c r="G74" i="1" s="1"/>
  <c r="I74" i="1"/>
  <c r="H74" i="1" s="1"/>
  <c r="F75" i="1"/>
  <c r="G75" i="1" s="1"/>
  <c r="I75" i="1"/>
  <c r="H75" i="1" s="1"/>
  <c r="F76" i="1"/>
  <c r="G76" i="1" s="1"/>
  <c r="I76" i="1"/>
  <c r="H76" i="1" s="1"/>
  <c r="F77" i="1"/>
  <c r="G77" i="1" s="1"/>
  <c r="I77" i="1"/>
  <c r="H77" i="1" s="1"/>
  <c r="F78" i="1"/>
  <c r="G78" i="1" s="1"/>
  <c r="I78" i="1"/>
  <c r="H78" i="1" s="1"/>
  <c r="F79" i="1"/>
  <c r="G79" i="1" s="1"/>
  <c r="I79" i="1"/>
  <c r="H79" i="1" s="1"/>
  <c r="F80" i="1"/>
  <c r="G80" i="1" s="1"/>
  <c r="I80" i="1"/>
  <c r="H80" i="1" s="1"/>
  <c r="F81" i="1"/>
  <c r="G81" i="1" s="1"/>
  <c r="I81" i="1"/>
  <c r="H81" i="1" s="1"/>
  <c r="F82" i="1"/>
  <c r="G82" i="1" s="1"/>
  <c r="I82" i="1"/>
  <c r="H82" i="1" s="1"/>
  <c r="F83" i="1"/>
  <c r="G83" i="1" s="1"/>
  <c r="I83" i="1"/>
  <c r="H83" i="1" s="1"/>
  <c r="F84" i="1"/>
  <c r="G84" i="1" s="1"/>
  <c r="I84" i="1"/>
  <c r="H84" i="1" s="1"/>
  <c r="F85" i="1"/>
  <c r="G85" i="1" s="1"/>
  <c r="I85" i="1"/>
  <c r="H85" i="1" s="1"/>
  <c r="F86" i="1"/>
  <c r="G86" i="1" s="1"/>
  <c r="I86" i="1"/>
  <c r="H86" i="1" s="1"/>
  <c r="F87" i="1"/>
  <c r="G87" i="1" s="1"/>
  <c r="I87" i="1"/>
  <c r="H87" i="1" s="1"/>
  <c r="F88" i="1"/>
  <c r="G88" i="1" s="1"/>
  <c r="I88" i="1"/>
  <c r="H88" i="1" s="1"/>
  <c r="F89" i="1"/>
  <c r="G89" i="1" s="1"/>
  <c r="I89" i="1"/>
  <c r="H89" i="1" s="1"/>
  <c r="F90" i="1"/>
  <c r="G90" i="1" s="1"/>
  <c r="I90" i="1"/>
  <c r="H90" i="1" s="1"/>
  <c r="F91" i="1"/>
  <c r="G91" i="1" s="1"/>
  <c r="I91" i="1"/>
  <c r="H91" i="1" s="1"/>
  <c r="F92" i="1"/>
  <c r="G92" i="1" s="1"/>
  <c r="I92" i="1"/>
  <c r="H92" i="1" s="1"/>
  <c r="F93" i="1"/>
  <c r="G93" i="1" s="1"/>
  <c r="I93" i="1"/>
  <c r="H93" i="1" s="1"/>
  <c r="F94" i="1"/>
  <c r="G94" i="1" s="1"/>
  <c r="I94" i="1"/>
  <c r="H94" i="1" s="1"/>
  <c r="F95" i="1"/>
  <c r="G95" i="1" s="1"/>
  <c r="I95" i="1"/>
  <c r="H95" i="1" s="1"/>
  <c r="F96" i="1"/>
  <c r="G96" i="1" s="1"/>
  <c r="I96" i="1"/>
  <c r="H96" i="1" s="1"/>
  <c r="F97" i="1"/>
  <c r="G97" i="1" s="1"/>
  <c r="I97" i="1"/>
  <c r="H97" i="1" s="1"/>
  <c r="F98" i="1"/>
  <c r="G98" i="1" s="1"/>
  <c r="I98" i="1"/>
  <c r="H98" i="1" s="1"/>
  <c r="F99" i="1"/>
  <c r="G99" i="1" s="1"/>
  <c r="I99" i="1"/>
  <c r="H99" i="1" s="1"/>
  <c r="F100" i="1"/>
  <c r="G100" i="1" s="1"/>
  <c r="I100" i="1"/>
  <c r="H100" i="1" s="1"/>
  <c r="F101" i="1"/>
  <c r="G101" i="1" s="1"/>
  <c r="I101" i="1"/>
  <c r="H101" i="1" s="1"/>
  <c r="F102" i="1"/>
  <c r="G102" i="1" s="1"/>
  <c r="I102" i="1"/>
  <c r="H102" i="1" s="1"/>
  <c r="F103" i="1"/>
  <c r="G103" i="1" s="1"/>
  <c r="I103" i="1"/>
  <c r="H103" i="1" s="1"/>
  <c r="F104" i="1"/>
  <c r="G104" i="1" s="1"/>
  <c r="I104" i="1"/>
  <c r="H104" i="1" s="1"/>
  <c r="F105" i="1"/>
  <c r="G105" i="1" s="1"/>
  <c r="I105" i="1"/>
  <c r="H105" i="1" s="1"/>
  <c r="F106" i="1"/>
  <c r="G106" i="1" s="1"/>
  <c r="I106" i="1"/>
  <c r="H106" i="1" s="1"/>
  <c r="F107" i="1"/>
  <c r="G107" i="1" s="1"/>
  <c r="I107" i="1"/>
  <c r="H107" i="1" s="1"/>
  <c r="F108" i="1"/>
  <c r="G108" i="1" s="1"/>
  <c r="I108" i="1"/>
  <c r="H108" i="1" s="1"/>
  <c r="H56" i="1" l="1"/>
  <c r="H60" i="1"/>
  <c r="H62" i="1"/>
  <c r="H58" i="1"/>
  <c r="H54" i="1"/>
  <c r="F61" i="1"/>
  <c r="G61" i="1" s="1"/>
  <c r="F59" i="1"/>
  <c r="G59" i="1" s="1"/>
  <c r="F57" i="1"/>
  <c r="G57" i="1" s="1"/>
  <c r="F55" i="1"/>
  <c r="G55" i="1" s="1"/>
  <c r="H53" i="1"/>
  <c r="F52" i="1"/>
  <c r="G52" i="1" s="1"/>
  <c r="H52" i="1"/>
  <c r="F51" i="1"/>
  <c r="G51" i="1" s="1"/>
  <c r="H51" i="1"/>
  <c r="F50" i="1"/>
  <c r="G50" i="1" s="1"/>
  <c r="H50" i="1"/>
  <c r="F49" i="1"/>
  <c r="G49" i="1" s="1"/>
  <c r="H49" i="1"/>
  <c r="F48" i="1"/>
  <c r="G48" i="1" s="1"/>
  <c r="H48" i="1"/>
  <c r="F47" i="1"/>
  <c r="G47" i="1" s="1"/>
  <c r="H47" i="1"/>
  <c r="F46" i="1"/>
  <c r="G46" i="1" s="1"/>
  <c r="H46" i="1"/>
  <c r="F45" i="1"/>
  <c r="G45" i="1" s="1"/>
  <c r="H45" i="1"/>
  <c r="F44" i="1"/>
  <c r="G44" i="1" s="1"/>
  <c r="H44" i="1"/>
  <c r="F43" i="1"/>
  <c r="G43" i="1" s="1"/>
  <c r="H43" i="1"/>
  <c r="F42" i="1"/>
  <c r="G42" i="1" s="1"/>
  <c r="H42" i="1"/>
  <c r="F41" i="1"/>
  <c r="G41" i="1" s="1"/>
  <c r="H41" i="1"/>
  <c r="F40" i="1"/>
  <c r="G40" i="1" s="1"/>
  <c r="H40" i="1"/>
  <c r="F39" i="1"/>
  <c r="G39" i="1" s="1"/>
  <c r="H39" i="1"/>
  <c r="F38" i="1"/>
  <c r="G38" i="1" s="1"/>
  <c r="H38" i="1"/>
  <c r="F37" i="1"/>
  <c r="G37" i="1" s="1"/>
  <c r="H37" i="1"/>
  <c r="F36" i="1"/>
  <c r="G36" i="1" s="1"/>
  <c r="H36" i="1"/>
  <c r="F35" i="1"/>
  <c r="G35" i="1" s="1"/>
  <c r="H35" i="1"/>
  <c r="F34" i="1"/>
  <c r="G34" i="1" s="1"/>
  <c r="H34" i="1"/>
  <c r="F33" i="1"/>
  <c r="G33" i="1" s="1"/>
  <c r="H33" i="1"/>
  <c r="F32" i="1"/>
  <c r="G32" i="1" s="1"/>
  <c r="H32" i="1"/>
  <c r="F31" i="1"/>
  <c r="G31" i="1" s="1"/>
  <c r="H31" i="1"/>
  <c r="F30" i="1"/>
  <c r="G30" i="1" s="1"/>
  <c r="H30" i="1"/>
  <c r="F29" i="1"/>
  <c r="G29" i="1" s="1"/>
  <c r="H29" i="1"/>
  <c r="F28" i="1"/>
  <c r="G28" i="1" s="1"/>
  <c r="H28" i="1"/>
  <c r="F27" i="1"/>
  <c r="G27" i="1" s="1"/>
  <c r="H27" i="1"/>
  <c r="F26" i="1"/>
  <c r="G26" i="1" s="1"/>
  <c r="H26" i="1"/>
  <c r="H25" i="1"/>
  <c r="H24" i="1"/>
  <c r="H23" i="1"/>
  <c r="H22" i="1"/>
  <c r="H21" i="1"/>
  <c r="H20" i="1"/>
  <c r="H19" i="1"/>
  <c r="H18" i="1"/>
  <c r="H17" i="1"/>
  <c r="H16" i="1"/>
  <c r="H15" i="1"/>
  <c r="H14" i="1"/>
  <c r="H13" i="1"/>
  <c r="H11" i="1"/>
  <c r="K45" i="2"/>
  <c r="J21" i="2"/>
  <c r="I21" i="2"/>
  <c r="H21" i="2"/>
  <c r="D18" i="2"/>
  <c r="D17" i="2"/>
  <c r="D7" i="2"/>
  <c r="D5" i="2"/>
  <c r="C108" i="1"/>
  <c r="A108" i="1"/>
  <c r="C107" i="1"/>
  <c r="A107" i="1"/>
  <c r="C106" i="1"/>
  <c r="A106" i="1"/>
  <c r="C105" i="1"/>
  <c r="A105" i="1"/>
  <c r="C104" i="1"/>
  <c r="A104" i="1"/>
  <c r="C103" i="1"/>
  <c r="A103" i="1"/>
  <c r="C102" i="1"/>
  <c r="A102" i="1"/>
  <c r="C101" i="1"/>
  <c r="A101" i="1"/>
  <c r="C100" i="1"/>
  <c r="A100" i="1"/>
  <c r="C99" i="1"/>
  <c r="A99" i="1"/>
  <c r="C98" i="1"/>
  <c r="A98" i="1"/>
  <c r="C97" i="1"/>
  <c r="A97" i="1"/>
  <c r="C96" i="1"/>
  <c r="A96" i="1"/>
  <c r="C95" i="1"/>
  <c r="A95" i="1"/>
  <c r="C94" i="1"/>
  <c r="A94" i="1"/>
  <c r="C93" i="1"/>
  <c r="A93" i="1"/>
  <c r="C92" i="1"/>
  <c r="A92" i="1"/>
  <c r="C91" i="1"/>
  <c r="A91" i="1"/>
  <c r="C90" i="1"/>
  <c r="A90" i="1"/>
  <c r="C89" i="1"/>
  <c r="A89" i="1"/>
  <c r="C88" i="1"/>
  <c r="A88" i="1"/>
  <c r="C87" i="1"/>
  <c r="A87" i="1"/>
  <c r="C86" i="1"/>
  <c r="A86" i="1"/>
  <c r="C85" i="1"/>
  <c r="A85" i="1"/>
  <c r="C84" i="1"/>
  <c r="A84" i="1"/>
  <c r="C83" i="1"/>
  <c r="A83" i="1"/>
  <c r="C82" i="1"/>
  <c r="A82" i="1"/>
  <c r="C81" i="1"/>
  <c r="A81" i="1"/>
  <c r="C80" i="1"/>
  <c r="A80" i="1"/>
  <c r="C79" i="1"/>
  <c r="A79" i="1"/>
  <c r="C78" i="1"/>
  <c r="A78" i="1"/>
  <c r="C77" i="1"/>
  <c r="A77" i="1"/>
  <c r="C76" i="1"/>
  <c r="A76" i="1"/>
  <c r="C75" i="1"/>
  <c r="A75" i="1"/>
  <c r="C74" i="1"/>
  <c r="A74" i="1"/>
  <c r="C73" i="1"/>
  <c r="A73" i="1"/>
  <c r="C72" i="1"/>
  <c r="A72" i="1"/>
  <c r="C71" i="1"/>
  <c r="A71" i="1"/>
  <c r="C70" i="1"/>
  <c r="A70" i="1"/>
  <c r="C69" i="1"/>
  <c r="A69" i="1"/>
  <c r="C68" i="1"/>
  <c r="A68" i="1"/>
  <c r="C67" i="1"/>
  <c r="A67" i="1"/>
  <c r="C66" i="1"/>
  <c r="A66" i="1"/>
  <c r="C65" i="1"/>
  <c r="A65" i="1"/>
  <c r="C64" i="1"/>
  <c r="A64" i="1"/>
  <c r="C63" i="1"/>
  <c r="A63" i="1"/>
  <c r="C62" i="1"/>
  <c r="C61" i="1"/>
  <c r="C60" i="1"/>
  <c r="C59" i="1"/>
  <c r="C58" i="1"/>
  <c r="C57" i="1"/>
  <c r="C56" i="1"/>
  <c r="C55" i="1"/>
  <c r="C54" i="1"/>
  <c r="C53" i="1"/>
  <c r="C52" i="1"/>
  <c r="C51" i="1"/>
  <c r="C50" i="1"/>
  <c r="C49" i="1"/>
  <c r="C48" i="1"/>
  <c r="C47" i="1"/>
  <c r="C46" i="1"/>
  <c r="C45" i="1"/>
  <c r="C44" i="1"/>
  <c r="C43" i="1"/>
  <c r="C42" i="1"/>
  <c r="C41" i="1"/>
  <c r="C40" i="1"/>
  <c r="C39" i="1"/>
  <c r="C38" i="1"/>
  <c r="C37" i="1"/>
  <c r="C36" i="1"/>
  <c r="C35" i="1"/>
  <c r="C34" i="1"/>
  <c r="C33" i="1"/>
  <c r="C32" i="1"/>
  <c r="C31" i="1"/>
  <c r="C30" i="1"/>
  <c r="C29" i="1"/>
  <c r="C28" i="1"/>
  <c r="C27" i="1"/>
  <c r="C26" i="1"/>
  <c r="C25" i="1"/>
  <c r="C24" i="1"/>
  <c r="C23" i="1"/>
  <c r="C22" i="1"/>
  <c r="C21" i="1"/>
  <c r="C20" i="1"/>
  <c r="C19" i="1"/>
  <c r="C18" i="1"/>
  <c r="C17" i="1"/>
  <c r="C16" i="1"/>
  <c r="C15" i="1"/>
  <c r="C14" i="1"/>
  <c r="C13" i="1"/>
  <c r="C12" i="1"/>
  <c r="C11" i="1"/>
  <c r="I10" i="1"/>
  <c r="C10" i="1"/>
  <c r="A10" i="1"/>
  <c r="A11" i="1" s="1"/>
  <c r="A12" i="1" s="1"/>
  <c r="F12" i="1" s="1"/>
  <c r="G12" i="1" s="1"/>
  <c r="M8" i="1"/>
  <c r="M7" i="1"/>
  <c r="M6" i="1"/>
  <c r="M5" i="1"/>
  <c r="F5" i="1"/>
  <c r="M4" i="1"/>
  <c r="M3" i="1"/>
  <c r="M2" i="1"/>
  <c r="M1" i="1"/>
  <c r="E9" i="1" s="1"/>
  <c r="H12" i="1" l="1"/>
  <c r="F11" i="1"/>
  <c r="G11" i="1" s="1"/>
  <c r="H10" i="1"/>
  <c r="A13" i="1"/>
  <c r="F13" i="1" s="1"/>
  <c r="G13" i="1" s="1"/>
  <c r="F10" i="1"/>
  <c r="G10" i="1" s="1"/>
  <c r="A14" i="1" l="1"/>
  <c r="F14" i="1" s="1"/>
  <c r="G14" i="1" s="1"/>
  <c r="A15" i="1" l="1"/>
  <c r="F15" i="1" s="1"/>
  <c r="G15" i="1" s="1"/>
  <c r="A16" i="1" l="1"/>
  <c r="F16" i="1" s="1"/>
  <c r="G16" i="1" s="1"/>
  <c r="A17" i="1" l="1"/>
  <c r="F17" i="1" s="1"/>
  <c r="G17" i="1" s="1"/>
  <c r="A18" i="1" l="1"/>
  <c r="F18" i="1" s="1"/>
  <c r="G18" i="1" s="1"/>
  <c r="A19" i="1" l="1"/>
  <c r="F19" i="1" s="1"/>
  <c r="G19" i="1" s="1"/>
  <c r="A20" i="1" l="1"/>
  <c r="F20" i="1" s="1"/>
  <c r="G20" i="1" s="1"/>
  <c r="A21" i="1" l="1"/>
  <c r="F21" i="1" s="1"/>
  <c r="G21" i="1" s="1"/>
  <c r="A22" i="1" l="1"/>
  <c r="F22" i="1" s="1"/>
  <c r="G22" i="1" s="1"/>
  <c r="A23" i="1" l="1"/>
  <c r="F23" i="1" s="1"/>
  <c r="G23" i="1" s="1"/>
  <c r="A24" i="1" l="1"/>
  <c r="F24" i="1" s="1"/>
  <c r="G24" i="1" s="1"/>
  <c r="A25" i="1" l="1"/>
  <c r="F25" i="1" s="1"/>
  <c r="G25" i="1" s="1"/>
  <c r="A26" i="1" l="1"/>
  <c r="A27" i="1" l="1"/>
  <c r="A28" i="1" l="1"/>
  <c r="A29" i="1" l="1"/>
  <c r="A30" i="1" l="1"/>
  <c r="A31" i="1" l="1"/>
  <c r="A32" i="1" l="1"/>
  <c r="A33" i="1" l="1"/>
  <c r="A34" i="1" l="1"/>
  <c r="A35" i="1" l="1"/>
  <c r="A36" i="1" l="1"/>
  <c r="A37" i="1" l="1"/>
  <c r="A38" i="1" l="1"/>
  <c r="A39" i="1" l="1"/>
  <c r="A40" i="1" l="1"/>
  <c r="A41" i="1" l="1"/>
  <c r="A42" i="1" l="1"/>
  <c r="A43" i="1" l="1"/>
  <c r="A44" i="1" l="1"/>
  <c r="A45" i="1" l="1"/>
  <c r="A46" i="1" l="1"/>
  <c r="A47" i="1" l="1"/>
  <c r="A48" i="1" l="1"/>
  <c r="A49" i="1" l="1"/>
  <c r="A50" i="1" l="1"/>
  <c r="A51" i="1" l="1"/>
  <c r="A52" i="1" l="1"/>
  <c r="A53" i="1" l="1"/>
  <c r="A54" i="1" l="1"/>
  <c r="A55" i="1" l="1"/>
  <c r="A56" i="1" l="1"/>
  <c r="A57" i="1" l="1"/>
  <c r="A58" i="1" l="1"/>
  <c r="A59" i="1" l="1"/>
  <c r="A60" i="1" l="1"/>
  <c r="A61" i="1" l="1"/>
  <c r="A62" i="1" l="1"/>
</calcChain>
</file>

<file path=xl/sharedStrings.xml><?xml version="1.0" encoding="utf-8"?>
<sst xmlns="http://schemas.openxmlformats.org/spreadsheetml/2006/main" count="419" uniqueCount="206">
  <si>
    <t>Fecha:</t>
  </si>
  <si>
    <t>Editor:</t>
  </si>
  <si>
    <t>Núm.</t>
  </si>
  <si>
    <t>Imagen para:</t>
  </si>
  <si>
    <t>Tipo</t>
  </si>
  <si>
    <t>Formato</t>
  </si>
  <si>
    <t>Descripción</t>
    <phoneticPr fontId="0" type="noConversion"/>
  </si>
  <si>
    <t>Observaciones</t>
  </si>
  <si>
    <t>Grado:</t>
  </si>
  <si>
    <t>Archivo Shutterstock o ruta en web</t>
  </si>
  <si>
    <t>¿Cómo se construye el código de cada guión?</t>
  </si>
  <si>
    <t>1. Las dos primeras siglas, en mayúsculas, corresponden al área: MA para Matemáticas, CN para Ciencias Naturales, CS para Ciencias Sociales y LE para Lenguaje.</t>
  </si>
  <si>
    <t>3. A continuación, separado por otro guión bajo, viene el número consecutivo del guión, que corresponde a la numeración de temas. Debe ser un número de dos dígitos: 01 para el primer tema, 03 para el tercero, 12 para el duodécimo.</t>
  </si>
  <si>
    <t>CREADOR DE CÓDIGOS DE GUIÓN</t>
  </si>
  <si>
    <t>Usando los elementos desplegables a continuación, seleccione los tres elementos correspondientes.</t>
  </si>
  <si>
    <t>Área</t>
  </si>
  <si>
    <t>Grado</t>
  </si>
  <si>
    <t>Número de tema</t>
  </si>
  <si>
    <t>Áreas</t>
  </si>
  <si>
    <t>Grados</t>
  </si>
  <si>
    <t>Temas</t>
  </si>
  <si>
    <t>Matemáticas</t>
  </si>
  <si>
    <t>Ciencias Naturales</t>
  </si>
  <si>
    <t>Ciencias Sociales</t>
  </si>
  <si>
    <t>Lenguaje</t>
  </si>
  <si>
    <t>Primero</t>
  </si>
  <si>
    <t>Segundo</t>
  </si>
  <si>
    <t>Tercero</t>
  </si>
  <si>
    <t>Cuarto</t>
  </si>
  <si>
    <t>Quinto</t>
  </si>
  <si>
    <t>Sexto</t>
  </si>
  <si>
    <t>Séptimo</t>
  </si>
  <si>
    <t>Octavo</t>
  </si>
  <si>
    <t>Décimo</t>
  </si>
  <si>
    <t>Undécimo</t>
  </si>
  <si>
    <t>Resultado:</t>
  </si>
  <si>
    <t>4. Finalmente, y separado por un guión bajo también, el código del país: SIEMPRE será CO, para Colombia.</t>
  </si>
  <si>
    <t>Noveno</t>
  </si>
  <si>
    <t>CÓDIGO DE GUIÓN</t>
  </si>
  <si>
    <t>← Para determinar este código, visite la hoja de Ayuda</t>
  </si>
  <si>
    <t>Código guión o recurso:</t>
  </si>
  <si>
    <t>CÓDIGO DE RECURSO</t>
  </si>
  <si>
    <t>¿Qué es el código de guión?</t>
  </si>
  <si>
    <t>Es una serie de siglas que conforman la nomenclatura con la que se denominan los archivos correspondientes a un tema o guión específico. Este código es muy importante porque se usa para distinguir a los archivos relacionados con dicho tema (manuscrito, imágenes, solicitudes, etc)</t>
  </si>
  <si>
    <t>En este documento ¿dónde se usa este código?</t>
  </si>
  <si>
    <t>El código de guión se debe escribir, siguiendo las reglas de construcción, en la casilla "Código guión o recurso" de la hoja de Solicitud gráfica. Se debe escribir el código de guión cuando la solicitud es de material gráfico para el Cuaderno de estudios. Cuando el material gráfico es para algún recurso, se debe escribir el código de recurso (la ayuda, mas abajo).</t>
  </si>
  <si>
    <t>¿Qué es el código de recurso?</t>
  </si>
  <si>
    <t>Es una serie de siglas que conforman la nomenclatura con la que se denominan los archivos correspondientes a un recurso específico. Este código es muy importante porque se usa para distinguir a los archivos relacionados con dicho recurso (formato de recurso, imágenes, solicitudes, etc)</t>
  </si>
  <si>
    <t>El código de recurso se debe escribir, siguiendo las reglas de construcción, en la casilla "Código guión o recurso" de la hoja de Solicitud gráfica. Se debe escribir el código de recurso cuando la solicitud es de material gráfico para un recurso. Cuando el material gráfico es para el Cuaderno de estudio, se debe escribir el código de guión (la ayuda, mas arriba).</t>
  </si>
  <si>
    <t>CREADOR DE CÓDIGO DE RECURSO</t>
  </si>
  <si>
    <t>Número de recurso</t>
  </si>
  <si>
    <t>1. Se utilizan las mismas tres partes iniciales del código de guión (un recurso pertenece a un guión o tema), adicionando una sigla que inicia con REC y que continúa con una numeración continua, de diez en diez, determinada en el Manuscrito del guión correspondiente.</t>
  </si>
  <si>
    <t>Recursos</t>
  </si>
  <si>
    <t>2. Luego, separado por un guión bajo, las siglas que corresponden al grado, SIEMPRE con dos dígitos: 03 para tercero de primaria, 05 para quinto, 10 para décimo y 11 para undécimo.</t>
  </si>
  <si>
    <t>Título del tema:</t>
  </si>
  <si>
    <t>¿Cuaderno de estudio o recurso?</t>
  </si>
  <si>
    <t>Recurso</t>
  </si>
  <si>
    <t>M5A</t>
  </si>
  <si>
    <t>M7A</t>
  </si>
  <si>
    <t>Tamaño imagen SMALL</t>
  </si>
  <si>
    <t>Nombre imagen ZOOM</t>
  </si>
  <si>
    <t>Nombre imagen SMALL</t>
  </si>
  <si>
    <t>ESPECIFICACIÓN DE ARCHIVOS A ENTREGAR</t>
  </si>
  <si>
    <t>Nombre</t>
  </si>
  <si>
    <t>Optimización para</t>
  </si>
  <si>
    <t>Normal</t>
  </si>
  <si>
    <t>Ampliada</t>
  </si>
  <si>
    <t>Respuesta</t>
  </si>
  <si>
    <t>Nombre de archivos EJEMPLO</t>
  </si>
  <si>
    <t>M3A</t>
  </si>
  <si>
    <t>Asociar imagen-texto</t>
  </si>
  <si>
    <t>WEB</t>
  </si>
  <si>
    <t>PNG</t>
  </si>
  <si>
    <t>110 x 110 px</t>
  </si>
  <si>
    <t>Test - con imagen</t>
  </si>
  <si>
    <t>286 x 286 px</t>
  </si>
  <si>
    <t>500 x 500 px</t>
  </si>
  <si>
    <t>M6A</t>
  </si>
  <si>
    <t>Test de validar escritura</t>
  </si>
  <si>
    <t>Test matemático (fórmula)</t>
  </si>
  <si>
    <t>M8A</t>
  </si>
  <si>
    <t>Test - atlas - respuesta feedback</t>
  </si>
  <si>
    <t>M9B</t>
  </si>
  <si>
    <t>Posicionar etiquetas en imagen</t>
  </si>
  <si>
    <t>M9C</t>
  </si>
  <si>
    <t>Escribir etiquetas en imagen</t>
  </si>
  <si>
    <t>M10B</t>
  </si>
  <si>
    <t>Contenedores de imágenes</t>
  </si>
  <si>
    <t>273 x 51 px</t>
  </si>
  <si>
    <t>M12D</t>
  </si>
  <si>
    <t>Ordenar secuencias según texto con imagen</t>
  </si>
  <si>
    <t>M101</t>
  </si>
  <si>
    <t>Preguntas con respuesta libre</t>
  </si>
  <si>
    <t>JPG</t>
  </si>
  <si>
    <t>Motores "F13" Portada</t>
  </si>
  <si>
    <t>F13</t>
  </si>
  <si>
    <t>Diaporamas "Escriba"</t>
  </si>
  <si>
    <t>Foto con una linea de texto</t>
  </si>
  <si>
    <t>WEB, no rebasar los 100K</t>
  </si>
  <si>
    <t>El tamaño esta diseñado para ocupar toda la pantalla.</t>
  </si>
  <si>
    <t>Cuaderno de estudio</t>
  </si>
  <si>
    <t>JPG o PNG</t>
  </si>
  <si>
    <t>Las fotos pueden tener otras medidas pero menores y deben mantenerse dentro de estos ratios. Por ejemplo, si pones el mapa de Chile, que es muy vertical, su máximo de alto van a ser 600 (y su anchura serán por ejemplo, 100 px) en el caso del zoom.</t>
  </si>
  <si>
    <t>Iconos del guión</t>
  </si>
  <si>
    <t>thumb.png</t>
  </si>
  <si>
    <t>med.png</t>
  </si>
  <si>
    <t>Los nombres de los archivos no deben cambiar</t>
  </si>
  <si>
    <t>Ejemplo para la composición de los nombres de las imágenes:</t>
  </si>
  <si>
    <t>Asignatura</t>
  </si>
  <si>
    <t>Nivel</t>
  </si>
  <si>
    <t>Guión</t>
  </si>
  <si>
    <t>Cuaderno de estudio o Recurso</t>
  </si>
  <si>
    <t>Foto</t>
  </si>
  <si>
    <t>Tamaño de foto o imagen</t>
  </si>
  <si>
    <t>Tamaño imagen ZOOM</t>
  </si>
  <si>
    <t>526 x 370 px</t>
  </si>
  <si>
    <t>800 x 600 px</t>
  </si>
  <si>
    <t>950 x 608 px</t>
  </si>
  <si>
    <t>613 × 180 px</t>
  </si>
  <si>
    <t>Solicitud gráfica de manuscrito:</t>
  </si>
  <si>
    <t>Solicitud gráfica de recurso:</t>
  </si>
  <si>
    <t>Área:</t>
  </si>
  <si>
    <t>CN_08_02_REC10_IMG01</t>
  </si>
  <si>
    <t>CN_08_02_REC10_IMG01n</t>
  </si>
  <si>
    <t>CN_08_02_REC10_IMG01a</t>
  </si>
  <si>
    <t>CN</t>
  </si>
  <si>
    <t>08</t>
  </si>
  <si>
    <t>02</t>
  </si>
  <si>
    <t>Guión 2</t>
  </si>
  <si>
    <t>REC10</t>
  </si>
  <si>
    <t>IMG01</t>
  </si>
  <si>
    <t>Imagen número 1</t>
  </si>
  <si>
    <t>F6</t>
  </si>
  <si>
    <t>Menú con fichas</t>
  </si>
  <si>
    <t>F6B</t>
  </si>
  <si>
    <t>F7</t>
  </si>
  <si>
    <t>F11</t>
  </si>
  <si>
    <t>F4</t>
  </si>
  <si>
    <t>F7B</t>
  </si>
  <si>
    <t>F8</t>
  </si>
  <si>
    <t>F10</t>
  </si>
  <si>
    <t>F10B</t>
  </si>
  <si>
    <t>F12</t>
  </si>
  <si>
    <t>F13B</t>
  </si>
  <si>
    <t>Doble menú con fichas</t>
  </si>
  <si>
    <t>Trabajar un texto</t>
  </si>
  <si>
    <t>Octavo Educación Básica Secundaria</t>
  </si>
  <si>
    <t>Webquest</t>
  </si>
  <si>
    <t>Diaporama</t>
  </si>
  <si>
    <t>Ubicación de la imagen en el recurso</t>
  </si>
  <si>
    <t>Inicio</t>
  </si>
  <si>
    <t>Simple</t>
  </si>
  <si>
    <t>Doble</t>
  </si>
  <si>
    <t>Horizontal</t>
  </si>
  <si>
    <t>Vertical</t>
  </si>
  <si>
    <t>Contenido</t>
  </si>
  <si>
    <t>132 x 69 px</t>
  </si>
  <si>
    <t>378 x 268 px</t>
  </si>
  <si>
    <t>CN_08_02_CO_IMG01_zoom</t>
  </si>
  <si>
    <t>CN_08_02_CO_IMG01_small</t>
  </si>
  <si>
    <t>small, zoom, n, a</t>
  </si>
  <si>
    <t>Recurso número 1 (para el Cuaderno de Estudio no se escribe nada)</t>
  </si>
  <si>
    <t>Small o Zoom (CE); Normal, Ampliada (REC); cuando aplica</t>
  </si>
  <si>
    <t>Extra</t>
  </si>
  <si>
    <t>CN_08_02_REC10_IMG02</t>
  </si>
  <si>
    <t>Inicio (apaisado)</t>
  </si>
  <si>
    <t>Inicio (cuadrado)</t>
  </si>
  <si>
    <t>Imágenes con botones</t>
  </si>
  <si>
    <t>Contenido (imagen con texto)</t>
  </si>
  <si>
    <t>Contenido (imagen sola)</t>
  </si>
  <si>
    <t>Webquest mejorado</t>
  </si>
  <si>
    <t>950 x 435 px</t>
  </si>
  <si>
    <t>750 x 365 px</t>
  </si>
  <si>
    <t>330 x 475 px</t>
  </si>
  <si>
    <t>350 x 230 px</t>
  </si>
  <si>
    <t>320 x 480 px</t>
  </si>
  <si>
    <t>800 x 458 px</t>
  </si>
  <si>
    <t>350 x 350 px</t>
  </si>
  <si>
    <t>643 x 450 px</t>
  </si>
  <si>
    <t>240 x 375 px</t>
  </si>
  <si>
    <t>240 x 185 px</t>
  </si>
  <si>
    <t>800 x 460 px</t>
  </si>
  <si>
    <t>270 x 375 px</t>
  </si>
  <si>
    <t>850 x 400 px</t>
  </si>
  <si>
    <t>Diaporama F1</t>
  </si>
  <si>
    <t>317 x 232 px</t>
  </si>
  <si>
    <t>Trabajar un video</t>
  </si>
  <si>
    <t>Las disoluciones iónicas</t>
  </si>
  <si>
    <t>Lyz Marcela Bernal Gómez</t>
  </si>
  <si>
    <t>CN_11_09_REC10</t>
  </si>
  <si>
    <t xml:space="preserve">295767551 ver descripción y observaciones </t>
  </si>
  <si>
    <t>Ilustración</t>
  </si>
  <si>
    <t>Incluir texto en etiqueta HCl.Como se deja en imagen guía</t>
  </si>
  <si>
    <t xml:space="preserve">150058004 ver descripción y observaciones </t>
  </si>
  <si>
    <t>Reemplazar la etiqueta e incluir zoom como se deja en imagen guía</t>
  </si>
  <si>
    <t xml:space="preserve">000ETT01.jpg
</t>
  </si>
  <si>
    <t>Fotografía</t>
  </si>
  <si>
    <t>Imagen de enciclopedia hispánica</t>
  </si>
  <si>
    <t xml:space="preserve">78258079 ver descripción y observaciones </t>
  </si>
  <si>
    <t>Incluir zoom como en imagen guía</t>
  </si>
  <si>
    <t xml:space="preserve">https://commons.wikimedia.org/wiki/File:Johannes_Br%C3%B8nsted.jpg     https://commons.wikimedia.org/wiki/File:Thomas_Martin_Lowry2.jpg
</t>
  </si>
  <si>
    <t>Unificar imágenes e incluir texto, como se deja en imagen guía</t>
  </si>
  <si>
    <t xml:space="preserve">Ver descripción y observaciones </t>
  </si>
  <si>
    <t>Realizar ilustración como se deja en la imagen guía</t>
  </si>
  <si>
    <t xml:space="preserve">http://www.fisicanet.com.ar/biografias/cientificos/l/lewis.php
</t>
  </si>
  <si>
    <t>Realizar ilustración igual a la imagen guía. Es para la ficha del estudiante.</t>
  </si>
</sst>
</file>

<file path=xl/styles.xml><?xml version="1.0" encoding="utf-8"?>
<styleSheet xmlns="http://schemas.openxmlformats.org/spreadsheetml/2006/main" xmlns:mc="http://schemas.openxmlformats.org/markup-compatibility/2006" xmlns:x14ac="http://schemas.microsoft.com/office/spreadsheetml/2009/9/ac" mc:Ignorable="x14ac">
  <numFmts count="1">
    <numFmt numFmtId="164" formatCode="[$-F800]dddd\,\ mmmm\ dd\,\ yyyy"/>
  </numFmts>
  <fonts count="24" x14ac:knownFonts="1">
    <font>
      <sz val="12"/>
      <color theme="1"/>
      <name val="Calibri"/>
      <family val="2"/>
      <scheme val="minor"/>
    </font>
    <font>
      <sz val="11"/>
      <color theme="1"/>
      <name val="Calibri"/>
      <family val="2"/>
      <scheme val="minor"/>
    </font>
    <font>
      <sz val="10"/>
      <name val="Century Gothic"/>
      <family val="2"/>
    </font>
    <font>
      <b/>
      <sz val="10"/>
      <name val="Century Gothic"/>
      <family val="2"/>
    </font>
    <font>
      <u/>
      <sz val="12"/>
      <color theme="10"/>
      <name val="Calibri"/>
      <family val="2"/>
      <scheme val="minor"/>
    </font>
    <font>
      <u/>
      <sz val="12"/>
      <color theme="11"/>
      <name val="Calibri"/>
      <family val="2"/>
      <scheme val="minor"/>
    </font>
    <font>
      <sz val="10"/>
      <color theme="1"/>
      <name val="Century Gothic"/>
      <family val="2"/>
    </font>
    <font>
      <sz val="10"/>
      <color rgb="FF000000"/>
      <name val="Century Gothic"/>
      <family val="2"/>
    </font>
    <font>
      <sz val="9"/>
      <color rgb="FF000000"/>
      <name val="Century Gothic"/>
      <family val="2"/>
    </font>
    <font>
      <sz val="10"/>
      <name val="Century Gothic"/>
      <family val="2"/>
    </font>
    <font>
      <b/>
      <sz val="10"/>
      <name val="Century Gothic"/>
      <family val="2"/>
    </font>
    <font>
      <b/>
      <sz val="12"/>
      <color theme="1"/>
      <name val="Calibri"/>
      <family val="2"/>
      <scheme val="minor"/>
    </font>
    <font>
      <b/>
      <sz val="12"/>
      <color theme="0"/>
      <name val="Calibri"/>
      <family val="2"/>
      <scheme val="minor"/>
    </font>
    <font>
      <sz val="9"/>
      <name val="Century Gothic"/>
      <family val="2"/>
    </font>
    <font>
      <sz val="10"/>
      <color theme="1"/>
      <name val="Century Gothic"/>
      <family val="2"/>
    </font>
    <font>
      <b/>
      <sz val="10"/>
      <color theme="1"/>
      <name val="Calibri"/>
      <family val="2"/>
      <scheme val="minor"/>
    </font>
    <font>
      <sz val="10"/>
      <color theme="1"/>
      <name val="Calibri"/>
      <family val="2"/>
      <scheme val="minor"/>
    </font>
    <font>
      <sz val="10"/>
      <name val="Calibri"/>
      <family val="2"/>
      <scheme val="minor"/>
    </font>
    <font>
      <sz val="10"/>
      <color rgb="FF0000FF"/>
      <name val="Calibri"/>
      <family val="2"/>
      <scheme val="minor"/>
    </font>
    <font>
      <sz val="12"/>
      <color rgb="FF0000FF"/>
      <name val="Calibri"/>
      <family val="2"/>
      <scheme val="minor"/>
    </font>
    <font>
      <sz val="10"/>
      <color rgb="FFFF0000"/>
      <name val="Calibri"/>
      <family val="2"/>
      <scheme val="minor"/>
    </font>
    <font>
      <sz val="12"/>
      <color rgb="FFFF0000"/>
      <name val="Calibri"/>
      <family val="2"/>
      <scheme val="minor"/>
    </font>
    <font>
      <sz val="12"/>
      <color theme="0"/>
      <name val="Calibri"/>
      <family val="2"/>
      <scheme val="minor"/>
    </font>
    <font>
      <sz val="10"/>
      <color theme="0"/>
      <name val="Calibri"/>
      <family val="2"/>
      <scheme val="minor"/>
    </font>
  </fonts>
  <fills count="9">
    <fill>
      <patternFill patternType="none"/>
    </fill>
    <fill>
      <patternFill patternType="gray125"/>
    </fill>
    <fill>
      <patternFill patternType="solid">
        <fgColor indexed="42"/>
        <bgColor indexed="64"/>
      </patternFill>
    </fill>
    <fill>
      <patternFill patternType="mediumGray">
        <fgColor indexed="10"/>
      </patternFill>
    </fill>
    <fill>
      <patternFill patternType="solid">
        <fgColor indexed="26"/>
        <bgColor indexed="64"/>
      </patternFill>
    </fill>
    <fill>
      <patternFill patternType="mediumGray">
        <fgColor indexed="40"/>
      </patternFill>
    </fill>
    <fill>
      <patternFill patternType="solid">
        <fgColor theme="1" tint="0.499984740745262"/>
        <bgColor indexed="64"/>
      </patternFill>
    </fill>
    <fill>
      <patternFill patternType="solid">
        <fgColor theme="0" tint="-0.34998626667073579"/>
        <bgColor indexed="64"/>
      </patternFill>
    </fill>
    <fill>
      <patternFill patternType="solid">
        <fgColor theme="6" tint="0.79998168889431442"/>
        <bgColor indexed="64"/>
      </patternFill>
    </fill>
  </fills>
  <borders count="36">
    <border>
      <left/>
      <right/>
      <top/>
      <bottom/>
      <diagonal/>
    </border>
    <border>
      <left style="medium">
        <color auto="1"/>
      </left>
      <right style="thin">
        <color auto="1"/>
      </right>
      <top style="medium">
        <color auto="1"/>
      </top>
      <bottom style="thin">
        <color auto="1"/>
      </bottom>
      <diagonal/>
    </border>
    <border>
      <left style="thin">
        <color auto="1"/>
      </left>
      <right style="thin">
        <color auto="1"/>
      </right>
      <top style="medium">
        <color auto="1"/>
      </top>
      <bottom style="thin">
        <color auto="1"/>
      </bottom>
      <diagonal/>
    </border>
    <border>
      <left style="thin">
        <color auto="1"/>
      </left>
      <right style="medium">
        <color auto="1"/>
      </right>
      <top style="medium">
        <color auto="1"/>
      </top>
      <bottom style="thin">
        <color auto="1"/>
      </bottom>
      <diagonal/>
    </border>
    <border>
      <left style="medium">
        <color auto="1"/>
      </left>
      <right style="thin">
        <color auto="1"/>
      </right>
      <top style="thin">
        <color auto="1"/>
      </top>
      <bottom style="thin">
        <color auto="1"/>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right style="medium">
        <color auto="1"/>
      </right>
      <top style="thin">
        <color auto="1"/>
      </top>
      <bottom style="medium">
        <color auto="1"/>
      </bottom>
      <diagonal/>
    </border>
    <border>
      <left style="medium">
        <color auto="1"/>
      </left>
      <right style="thin">
        <color auto="1"/>
      </right>
      <top style="thin">
        <color auto="1"/>
      </top>
      <bottom style="medium">
        <color auto="1"/>
      </bottom>
      <diagonal/>
    </border>
    <border>
      <left style="thin">
        <color auto="1"/>
      </left>
      <right style="thin">
        <color auto="1"/>
      </right>
      <top style="thin">
        <color auto="1"/>
      </top>
      <bottom style="medium">
        <color auto="1"/>
      </bottom>
      <diagonal/>
    </border>
    <border>
      <left style="thin">
        <color auto="1"/>
      </left>
      <right style="medium">
        <color auto="1"/>
      </right>
      <top style="thin">
        <color auto="1"/>
      </top>
      <bottom style="medium">
        <color auto="1"/>
      </bottom>
      <diagonal/>
    </border>
    <border>
      <left style="thin">
        <color auto="1"/>
      </left>
      <right style="medium">
        <color auto="1"/>
      </right>
      <top style="medium">
        <color auto="1"/>
      </top>
      <bottom style="medium">
        <color auto="1"/>
      </bottom>
      <diagonal/>
    </border>
    <border>
      <left style="thin">
        <color auto="1"/>
      </left>
      <right style="thin">
        <color auto="1"/>
      </right>
      <top style="medium">
        <color auto="1"/>
      </top>
      <bottom style="medium">
        <color auto="1"/>
      </bottom>
      <diagonal/>
    </border>
    <border>
      <left style="medium">
        <color auto="1"/>
      </left>
      <right style="thin">
        <color auto="1"/>
      </right>
      <top style="medium">
        <color auto="1"/>
      </top>
      <bottom style="medium">
        <color auto="1"/>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style="thin">
        <color auto="1"/>
      </left>
      <right/>
      <top style="thin">
        <color auto="1"/>
      </top>
      <bottom style="medium">
        <color auto="1"/>
      </bottom>
      <diagonal/>
    </border>
    <border>
      <left/>
      <right/>
      <top style="thin">
        <color auto="1"/>
      </top>
      <bottom style="medium">
        <color auto="1"/>
      </bottom>
      <diagonal/>
    </border>
    <border>
      <left style="thin">
        <color indexed="64"/>
      </left>
      <right/>
      <top style="thin">
        <color indexed="64"/>
      </top>
      <bottom style="thin">
        <color auto="1"/>
      </bottom>
      <diagonal/>
    </border>
    <border>
      <left/>
      <right style="thin">
        <color indexed="64"/>
      </right>
      <top style="thin">
        <color indexed="64"/>
      </top>
      <bottom style="thin">
        <color auto="1"/>
      </bottom>
      <diagonal/>
    </border>
    <border>
      <left/>
      <right style="thin">
        <color indexed="64"/>
      </right>
      <top style="thin">
        <color auto="1"/>
      </top>
      <bottom/>
      <diagonal/>
    </border>
    <border>
      <left style="thin">
        <color auto="1"/>
      </left>
      <right/>
      <top style="thin">
        <color auto="1"/>
      </top>
      <bottom/>
      <diagonal/>
    </border>
    <border>
      <left/>
      <right/>
      <top/>
      <bottom style="hair">
        <color auto="1"/>
      </bottom>
      <diagonal/>
    </border>
    <border>
      <left/>
      <right/>
      <top style="hair">
        <color auto="1"/>
      </top>
      <bottom style="hair">
        <color auto="1"/>
      </bottom>
      <diagonal/>
    </border>
    <border>
      <left/>
      <right/>
      <top/>
      <bottom style="thin">
        <color auto="1"/>
      </bottom>
      <diagonal/>
    </border>
    <border>
      <left/>
      <right/>
      <top style="thin">
        <color auto="1"/>
      </top>
      <bottom style="thin">
        <color auto="1"/>
      </bottom>
      <diagonal/>
    </border>
    <border>
      <left style="thin">
        <color auto="1"/>
      </left>
      <right style="thin">
        <color auto="1"/>
      </right>
      <top/>
      <bottom style="medium">
        <color auto="1"/>
      </bottom>
      <diagonal/>
    </border>
    <border>
      <left style="medium">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51">
    <xf numFmtId="0" fontId="0" fillId="0" borderId="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xf numFmtId="0" fontId="4" fillId="0" borderId="0" applyNumberFormat="0" applyFill="0" applyBorder="0" applyAlignment="0" applyProtection="0"/>
    <xf numFmtId="0" fontId="5" fillId="0" borderId="0" applyNumberFormat="0" applyFill="0" applyBorder="0" applyAlignment="0" applyProtection="0"/>
  </cellStyleXfs>
  <cellXfs count="109">
    <xf numFmtId="0" fontId="0" fillId="0" borderId="0" xfId="0"/>
    <xf numFmtId="0" fontId="0" fillId="0" borderId="0" xfId="0" applyBorder="1"/>
    <xf numFmtId="0" fontId="2" fillId="0" borderId="0" xfId="0" applyFont="1" applyBorder="1"/>
    <xf numFmtId="0" fontId="2" fillId="2" borderId="1" xfId="0" applyFont="1" applyFill="1" applyBorder="1"/>
    <xf numFmtId="0" fontId="2" fillId="2" borderId="4" xfId="0" applyFont="1" applyFill="1" applyBorder="1"/>
    <xf numFmtId="0" fontId="0" fillId="0" borderId="0" xfId="0" applyBorder="1" applyAlignment="1"/>
    <xf numFmtId="0" fontId="2" fillId="2" borderId="8" xfId="0" applyFont="1" applyFill="1" applyBorder="1"/>
    <xf numFmtId="0" fontId="2" fillId="0" borderId="0" xfId="0" applyFont="1" applyBorder="1" applyAlignment="1">
      <alignment horizontal="left"/>
    </xf>
    <xf numFmtId="0" fontId="2" fillId="0" borderId="0" xfId="0" applyFont="1" applyFill="1" applyBorder="1"/>
    <xf numFmtId="0" fontId="0" fillId="0" borderId="0" xfId="0" applyFill="1" applyBorder="1"/>
    <xf numFmtId="0" fontId="2" fillId="0" borderId="0" xfId="0" applyFont="1" applyFill="1" applyBorder="1" applyAlignment="1">
      <alignment horizontal="left"/>
    </xf>
    <xf numFmtId="0" fontId="2" fillId="0" borderId="0" xfId="0" applyFont="1" applyFill="1" applyBorder="1" applyAlignment="1">
      <alignment wrapText="1"/>
    </xf>
    <xf numFmtId="1" fontId="2" fillId="0" borderId="5" xfId="0" applyNumberFormat="1" applyFont="1" applyFill="1" applyBorder="1" applyAlignment="1">
      <alignment vertical="center" wrapText="1"/>
    </xf>
    <xf numFmtId="0" fontId="2" fillId="0" borderId="5" xfId="0" applyFont="1" applyFill="1" applyBorder="1" applyAlignment="1">
      <alignment vertical="center" wrapText="1"/>
    </xf>
    <xf numFmtId="0" fontId="0" fillId="0" borderId="0" xfId="0" applyBorder="1" applyAlignment="1">
      <alignment wrapText="1"/>
    </xf>
    <xf numFmtId="0" fontId="2" fillId="0" borderId="0" xfId="0" applyFont="1" applyBorder="1" applyAlignment="1">
      <alignment wrapText="1"/>
    </xf>
    <xf numFmtId="0" fontId="2" fillId="0" borderId="0" xfId="0" applyFont="1" applyFill="1" applyBorder="1" applyAlignment="1">
      <alignment horizontal="center" wrapText="1"/>
    </xf>
    <xf numFmtId="0" fontId="3" fillId="5" borderId="12" xfId="0" applyFont="1" applyFill="1" applyBorder="1" applyAlignment="1">
      <alignment horizontal="center" vertical="center"/>
    </xf>
    <xf numFmtId="0" fontId="3" fillId="5" borderId="12" xfId="0" applyFont="1" applyFill="1" applyBorder="1" applyAlignment="1">
      <alignment horizontal="center" vertical="center" wrapText="1"/>
    </xf>
    <xf numFmtId="0" fontId="3" fillId="5" borderId="11" xfId="0" applyFont="1" applyFill="1" applyBorder="1" applyAlignment="1">
      <alignment horizontal="center" vertical="center" wrapText="1"/>
    </xf>
    <xf numFmtId="1" fontId="2" fillId="0" borderId="5" xfId="0" applyNumberFormat="1" applyFont="1" applyFill="1" applyBorder="1" applyAlignment="1">
      <alignment horizontal="left" vertical="center" wrapText="1"/>
    </xf>
    <xf numFmtId="0" fontId="3" fillId="5" borderId="13" xfId="0" applyFont="1" applyFill="1" applyBorder="1" applyAlignment="1">
      <alignment horizontal="center" vertical="center"/>
    </xf>
    <xf numFmtId="0" fontId="0" fillId="0" borderId="0" xfId="0" applyAlignment="1">
      <alignment vertical="center" wrapText="1"/>
    </xf>
    <xf numFmtId="0" fontId="9" fillId="0" borderId="0" xfId="0" applyFont="1" applyBorder="1"/>
    <xf numFmtId="0" fontId="10" fillId="4" borderId="1" xfId="0" applyFont="1" applyFill="1" applyBorder="1" applyAlignment="1">
      <alignment vertical="center" wrapText="1"/>
    </xf>
    <xf numFmtId="0" fontId="0" fillId="0" borderId="5" xfId="0" applyBorder="1" applyAlignment="1">
      <alignment horizontal="center" vertical="top" wrapText="1"/>
    </xf>
    <xf numFmtId="0" fontId="0" fillId="0" borderId="4" xfId="0" applyBorder="1" applyAlignment="1">
      <alignment horizontal="center" vertical="top" wrapText="1"/>
    </xf>
    <xf numFmtId="0" fontId="0" fillId="0" borderId="6" xfId="0" applyBorder="1" applyAlignment="1">
      <alignment vertical="top" wrapText="1"/>
    </xf>
    <xf numFmtId="0" fontId="0" fillId="0" borderId="8" xfId="0" applyBorder="1" applyAlignment="1">
      <alignment wrapText="1"/>
    </xf>
    <xf numFmtId="0" fontId="0" fillId="0" borderId="6" xfId="0" applyBorder="1" applyAlignment="1">
      <alignment horizontal="center" vertical="top" wrapText="1"/>
    </xf>
    <xf numFmtId="0" fontId="11" fillId="0" borderId="17" xfId="0" applyFont="1" applyBorder="1" applyAlignment="1">
      <alignment vertical="center" wrapText="1"/>
    </xf>
    <xf numFmtId="0" fontId="0" fillId="0" borderId="0" xfId="0" applyBorder="1" applyAlignment="1">
      <alignment vertical="center" wrapText="1"/>
    </xf>
    <xf numFmtId="0" fontId="0" fillId="0" borderId="18" xfId="0" applyBorder="1" applyAlignment="1">
      <alignment vertical="center" wrapText="1"/>
    </xf>
    <xf numFmtId="0" fontId="0" fillId="0" borderId="17" xfId="0" applyBorder="1" applyAlignment="1">
      <alignment vertical="center" wrapText="1"/>
    </xf>
    <xf numFmtId="0" fontId="0" fillId="0" borderId="19" xfId="0" applyBorder="1" applyAlignment="1">
      <alignment vertical="center" wrapText="1"/>
    </xf>
    <xf numFmtId="0" fontId="0" fillId="0" borderId="20" xfId="0" applyBorder="1" applyAlignment="1">
      <alignment vertical="center" wrapText="1"/>
    </xf>
    <xf numFmtId="0" fontId="0" fillId="0" borderId="21" xfId="0" applyBorder="1" applyAlignment="1">
      <alignment vertical="center" wrapText="1"/>
    </xf>
    <xf numFmtId="0" fontId="13" fillId="2" borderId="5" xfId="0" applyFont="1" applyFill="1" applyBorder="1"/>
    <xf numFmtId="164" fontId="9" fillId="0" borderId="0" xfId="0" applyNumberFormat="1" applyFont="1" applyBorder="1" applyAlignment="1">
      <alignment horizontal="center"/>
    </xf>
    <xf numFmtId="0" fontId="15" fillId="8" borderId="0" xfId="0" applyFont="1" applyFill="1" applyAlignment="1">
      <alignment horizontal="center" vertical="center" wrapText="1"/>
    </xf>
    <xf numFmtId="0" fontId="16" fillId="0" borderId="28" xfId="0" applyFont="1" applyFill="1" applyBorder="1" applyAlignment="1">
      <alignment vertical="center" wrapText="1"/>
    </xf>
    <xf numFmtId="0" fontId="0" fillId="0" borderId="0" xfId="0" applyFill="1" applyAlignment="1">
      <alignment vertical="center" wrapText="1"/>
    </xf>
    <xf numFmtId="0" fontId="16" fillId="0" borderId="29" xfId="0" applyFont="1" applyFill="1" applyBorder="1" applyAlignment="1">
      <alignment vertical="center" wrapText="1"/>
    </xf>
    <xf numFmtId="0" fontId="17" fillId="0" borderId="29" xfId="0" applyFont="1" applyFill="1" applyBorder="1" applyAlignment="1">
      <alignment vertical="center" wrapText="1"/>
    </xf>
    <xf numFmtId="0" fontId="16" fillId="0" borderId="29" xfId="0" applyFont="1" applyBorder="1" applyAlignment="1">
      <alignment vertical="center" wrapText="1"/>
    </xf>
    <xf numFmtId="0" fontId="18" fillId="0" borderId="29" xfId="0" applyFont="1" applyBorder="1" applyAlignment="1">
      <alignment vertical="center" wrapText="1"/>
    </xf>
    <xf numFmtId="0" fontId="17" fillId="0" borderId="29" xfId="0" applyFont="1" applyBorder="1" applyAlignment="1">
      <alignment vertical="center" wrapText="1"/>
    </xf>
    <xf numFmtId="0" fontId="19" fillId="0" borderId="0" xfId="0" applyFont="1" applyAlignment="1">
      <alignment vertical="center" wrapText="1"/>
    </xf>
    <xf numFmtId="0" fontId="20" fillId="0" borderId="29" xfId="0" applyFont="1" applyFill="1" applyBorder="1" applyAlignment="1">
      <alignment vertical="center" wrapText="1"/>
    </xf>
    <xf numFmtId="0" fontId="21" fillId="0" borderId="0" xfId="0" applyFont="1" applyAlignment="1">
      <alignment vertical="center" wrapText="1"/>
    </xf>
    <xf numFmtId="0" fontId="11" fillId="0" borderId="0" xfId="0" applyFont="1" applyAlignment="1">
      <alignment vertical="center"/>
    </xf>
    <xf numFmtId="0" fontId="0" fillId="8" borderId="30" xfId="0" applyFill="1" applyBorder="1" applyAlignment="1">
      <alignment vertical="center" wrapText="1"/>
    </xf>
    <xf numFmtId="0" fontId="0" fillId="0" borderId="30" xfId="0" applyBorder="1" applyAlignment="1">
      <alignment vertical="center" wrapText="1"/>
    </xf>
    <xf numFmtId="0" fontId="0" fillId="0" borderId="30" xfId="0" applyBorder="1" applyAlignment="1">
      <alignment vertical="center"/>
    </xf>
    <xf numFmtId="0" fontId="0" fillId="8" borderId="31" xfId="0" applyFill="1" applyBorder="1" applyAlignment="1">
      <alignment vertical="center" wrapText="1"/>
    </xf>
    <xf numFmtId="0" fontId="0" fillId="0" borderId="31" xfId="0" applyBorder="1" applyAlignment="1">
      <alignment vertical="center" wrapText="1"/>
    </xf>
    <xf numFmtId="0" fontId="0" fillId="0" borderId="31" xfId="0" applyBorder="1" applyAlignment="1">
      <alignment vertical="center"/>
    </xf>
    <xf numFmtId="0" fontId="10" fillId="5" borderId="32" xfId="0" applyFont="1" applyFill="1" applyBorder="1" applyAlignment="1">
      <alignment horizontal="center" vertical="center"/>
    </xf>
    <xf numFmtId="0" fontId="9" fillId="0" borderId="0" xfId="0" applyNumberFormat="1" applyFont="1" applyBorder="1" applyAlignment="1">
      <alignment horizontal="center"/>
    </xf>
    <xf numFmtId="0" fontId="11" fillId="0" borderId="33" xfId="0" applyFont="1" applyBorder="1" applyAlignment="1">
      <alignment vertical="center" wrapText="1"/>
    </xf>
    <xf numFmtId="0" fontId="0" fillId="0" borderId="31" xfId="0" quotePrefix="1" applyBorder="1" applyAlignment="1">
      <alignment vertical="center" wrapText="1"/>
    </xf>
    <xf numFmtId="0" fontId="14" fillId="0" borderId="5" xfId="0" applyFont="1" applyBorder="1" applyProtection="1">
      <protection locked="0"/>
    </xf>
    <xf numFmtId="1" fontId="2" fillId="0" borderId="5" xfId="0" applyNumberFormat="1" applyFont="1" applyFill="1" applyBorder="1" applyAlignment="1" applyProtection="1">
      <alignment vertical="center" wrapText="1"/>
      <protection locked="0"/>
    </xf>
    <xf numFmtId="0" fontId="2" fillId="0" borderId="5" xfId="0" applyFont="1" applyFill="1" applyBorder="1" applyAlignment="1" applyProtection="1">
      <alignment vertical="center" wrapText="1"/>
      <protection locked="0"/>
    </xf>
    <xf numFmtId="0" fontId="6" fillId="0" borderId="5" xfId="0" applyFont="1" applyBorder="1" applyAlignment="1" applyProtection="1">
      <alignment wrapText="1"/>
      <protection locked="0"/>
    </xf>
    <xf numFmtId="0" fontId="2" fillId="0" borderId="5" xfId="0" applyFont="1" applyFill="1" applyBorder="1" applyAlignment="1" applyProtection="1">
      <alignment wrapText="1"/>
      <protection locked="0"/>
    </xf>
    <xf numFmtId="0" fontId="7" fillId="0" borderId="5" xfId="0" applyFont="1" applyBorder="1" applyAlignment="1" applyProtection="1">
      <alignment wrapText="1"/>
      <protection locked="0"/>
    </xf>
    <xf numFmtId="0" fontId="7" fillId="0" borderId="5" xfId="0" applyFont="1" applyBorder="1" applyAlignment="1" applyProtection="1">
      <alignment vertical="center" wrapText="1"/>
      <protection locked="0"/>
    </xf>
    <xf numFmtId="0" fontId="8" fillId="0" borderId="5" xfId="0" applyFont="1" applyBorder="1" applyAlignment="1" applyProtection="1">
      <alignment wrapText="1"/>
      <protection locked="0"/>
    </xf>
    <xf numFmtId="0" fontId="6" fillId="0" borderId="5" xfId="0" applyFont="1" applyBorder="1" applyAlignment="1" applyProtection="1">
      <alignment vertical="center" wrapText="1"/>
      <protection locked="0"/>
    </xf>
    <xf numFmtId="0" fontId="6" fillId="0" borderId="5" xfId="0" applyFont="1" applyBorder="1" applyAlignment="1" applyProtection="1">
      <alignment vertical="center"/>
      <protection locked="0"/>
    </xf>
    <xf numFmtId="0" fontId="6" fillId="0" borderId="5" xfId="0" applyFont="1" applyBorder="1" applyProtection="1">
      <protection locked="0"/>
    </xf>
    <xf numFmtId="0" fontId="16" fillId="0" borderId="0" xfId="0" applyFont="1" applyBorder="1" applyAlignment="1">
      <alignment vertical="center" wrapText="1"/>
    </xf>
    <xf numFmtId="0" fontId="16" fillId="0" borderId="29" xfId="0" applyFont="1" applyFill="1" applyBorder="1" applyAlignment="1">
      <alignment vertical="center"/>
    </xf>
    <xf numFmtId="0" fontId="3" fillId="0" borderId="3" xfId="0" applyFont="1" applyBorder="1" applyAlignment="1" applyProtection="1">
      <alignment horizontal="left" vertical="center" wrapText="1"/>
      <protection locked="0"/>
    </xf>
    <xf numFmtId="0" fontId="23" fillId="0" borderId="29" xfId="0" applyFont="1" applyBorder="1" applyAlignment="1">
      <alignment vertical="center" wrapText="1"/>
    </xf>
    <xf numFmtId="0" fontId="23" fillId="0" borderId="29" xfId="0" applyFont="1" applyFill="1" applyBorder="1" applyAlignment="1">
      <alignment vertical="center" wrapText="1"/>
    </xf>
    <xf numFmtId="0" fontId="22" fillId="0" borderId="0" xfId="0" applyFont="1" applyAlignment="1">
      <alignment vertical="center" wrapText="1"/>
    </xf>
    <xf numFmtId="0" fontId="3" fillId="3" borderId="24" xfId="0" applyFont="1" applyFill="1" applyBorder="1" applyAlignment="1">
      <alignment horizontal="center" vertical="center"/>
    </xf>
    <xf numFmtId="0" fontId="3" fillId="3" borderId="25" xfId="0" applyFont="1" applyFill="1" applyBorder="1" applyAlignment="1">
      <alignment horizontal="center" vertical="center"/>
    </xf>
    <xf numFmtId="164" fontId="9" fillId="0" borderId="27" xfId="0" applyNumberFormat="1" applyFont="1" applyBorder="1" applyAlignment="1" applyProtection="1">
      <alignment horizontal="center"/>
      <protection locked="0"/>
    </xf>
    <xf numFmtId="164" fontId="9" fillId="0" borderId="26" xfId="0" applyNumberFormat="1" applyFont="1" applyBorder="1" applyAlignment="1" applyProtection="1">
      <alignment horizontal="center"/>
      <protection locked="0"/>
    </xf>
    <xf numFmtId="0" fontId="10" fillId="5" borderId="24" xfId="0" applyFont="1" applyFill="1" applyBorder="1" applyAlignment="1">
      <alignment horizontal="center" vertical="center"/>
    </xf>
    <xf numFmtId="0" fontId="3" fillId="5" borderId="31" xfId="0" applyFont="1" applyFill="1" applyBorder="1" applyAlignment="1">
      <alignment horizontal="center" vertical="center"/>
    </xf>
    <xf numFmtId="0" fontId="3" fillId="5" borderId="25" xfId="0" applyFont="1" applyFill="1" applyBorder="1" applyAlignment="1">
      <alignment horizontal="center" vertical="center"/>
    </xf>
    <xf numFmtId="0" fontId="2" fillId="0" borderId="2" xfId="0" applyFont="1" applyFill="1" applyBorder="1" applyAlignment="1" applyProtection="1">
      <protection locked="0"/>
    </xf>
    <xf numFmtId="0" fontId="2" fillId="0" borderId="3" xfId="0" applyFont="1" applyFill="1" applyBorder="1" applyAlignment="1" applyProtection="1">
      <protection locked="0"/>
    </xf>
    <xf numFmtId="0" fontId="2" fillId="0" borderId="5" xfId="0" applyFont="1" applyFill="1" applyBorder="1" applyAlignment="1" applyProtection="1">
      <protection locked="0"/>
    </xf>
    <xf numFmtId="0" fontId="2" fillId="0" borderId="6" xfId="0" applyFont="1" applyFill="1" applyBorder="1" applyAlignment="1" applyProtection="1">
      <protection locked="0"/>
    </xf>
    <xf numFmtId="0" fontId="2" fillId="0" borderId="9" xfId="0" applyFont="1" applyFill="1" applyBorder="1" applyAlignment="1" applyProtection="1">
      <protection locked="0"/>
    </xf>
    <xf numFmtId="0" fontId="2" fillId="0" borderId="10" xfId="0" applyFont="1" applyFill="1" applyBorder="1" applyAlignment="1" applyProtection="1">
      <protection locked="0"/>
    </xf>
    <xf numFmtId="0" fontId="1" fillId="0" borderId="34" xfId="0" applyFont="1" applyBorder="1" applyAlignment="1">
      <alignment horizontal="center" vertical="center" wrapText="1"/>
    </xf>
    <xf numFmtId="0" fontId="1" fillId="0" borderId="35" xfId="0" applyFont="1" applyBorder="1" applyAlignment="1">
      <alignment horizontal="center" vertical="center" wrapText="1"/>
    </xf>
    <xf numFmtId="0" fontId="12" fillId="6" borderId="14" xfId="0" applyFont="1" applyFill="1" applyBorder="1" applyAlignment="1">
      <alignment horizontal="center" vertical="center" wrapText="1"/>
    </xf>
    <xf numFmtId="0" fontId="12" fillId="6" borderId="15" xfId="0" applyFont="1" applyFill="1" applyBorder="1" applyAlignment="1">
      <alignment horizontal="center" vertical="center" wrapText="1"/>
    </xf>
    <xf numFmtId="0" fontId="12" fillId="6" borderId="16" xfId="0" applyFont="1" applyFill="1" applyBorder="1" applyAlignment="1">
      <alignment horizontal="center" vertical="center" wrapText="1"/>
    </xf>
    <xf numFmtId="0" fontId="11" fillId="0" borderId="1" xfId="0" applyFont="1" applyBorder="1" applyAlignment="1">
      <alignment horizontal="center" vertical="center" wrapText="1"/>
    </xf>
    <xf numFmtId="0" fontId="11" fillId="0" borderId="2" xfId="0" applyFont="1" applyBorder="1" applyAlignment="1">
      <alignment horizontal="center" vertical="center" wrapText="1"/>
    </xf>
    <xf numFmtId="0" fontId="11" fillId="0" borderId="3" xfId="0" applyFont="1" applyBorder="1" applyAlignment="1">
      <alignment horizontal="center" vertical="center" wrapText="1"/>
    </xf>
    <xf numFmtId="0" fontId="0" fillId="0" borderId="22" xfId="0" applyBorder="1" applyAlignment="1" applyProtection="1">
      <alignment horizontal="center" wrapText="1"/>
      <protection locked="0"/>
    </xf>
    <xf numFmtId="0" fontId="0" fillId="0" borderId="23" xfId="0" applyBorder="1" applyAlignment="1" applyProtection="1">
      <alignment horizontal="center" wrapText="1"/>
      <protection locked="0"/>
    </xf>
    <xf numFmtId="0" fontId="0" fillId="0" borderId="7" xfId="0" applyBorder="1" applyAlignment="1" applyProtection="1">
      <alignment horizontal="center" wrapText="1"/>
      <protection locked="0"/>
    </xf>
    <xf numFmtId="0" fontId="0" fillId="0" borderId="4" xfId="0" applyBorder="1" applyAlignment="1">
      <alignment horizontal="center" vertical="center" wrapText="1"/>
    </xf>
    <xf numFmtId="0" fontId="0" fillId="0" borderId="5" xfId="0" applyBorder="1" applyAlignment="1">
      <alignment horizontal="center" vertical="center" wrapText="1"/>
    </xf>
    <xf numFmtId="0" fontId="0" fillId="0" borderId="6" xfId="0" applyBorder="1" applyAlignment="1">
      <alignment horizontal="center" vertical="center" wrapText="1"/>
    </xf>
    <xf numFmtId="0" fontId="0" fillId="0" borderId="9" xfId="0" applyBorder="1" applyAlignment="1">
      <alignment horizontal="center" wrapText="1"/>
    </xf>
    <xf numFmtId="0" fontId="0" fillId="0" borderId="10" xfId="0" applyBorder="1" applyAlignment="1">
      <alignment horizontal="center" wrapText="1"/>
    </xf>
    <xf numFmtId="0" fontId="15" fillId="8" borderId="0" xfId="0" applyFont="1" applyFill="1" applyAlignment="1">
      <alignment horizontal="center" vertical="center" wrapText="1"/>
    </xf>
    <xf numFmtId="0" fontId="15" fillId="7" borderId="0" xfId="0" applyFont="1" applyFill="1" applyAlignment="1">
      <alignment horizontal="center" vertical="center" wrapText="1"/>
    </xf>
  </cellXfs>
  <cellStyles count="51">
    <cellStyle name="Hipervínculo" xfId="1" builtinId="8" hidden="1"/>
    <cellStyle name="Hipervínculo" xfId="3" builtinId="8" hidden="1"/>
    <cellStyle name="Hipervínculo" xfId="5" builtinId="8" hidden="1"/>
    <cellStyle name="Hipervínculo" xfId="7" builtinId="8" hidden="1"/>
    <cellStyle name="Hipervínculo" xfId="9" builtinId="8" hidden="1"/>
    <cellStyle name="Hipervínculo" xfId="11" builtinId="8" hidden="1"/>
    <cellStyle name="Hipervínculo" xfId="13" builtinId="8" hidden="1"/>
    <cellStyle name="Hipervínculo" xfId="15" builtinId="8" hidden="1"/>
    <cellStyle name="Hipervínculo" xfId="17" builtinId="8" hidden="1"/>
    <cellStyle name="Hipervínculo" xfId="19" builtinId="8" hidden="1"/>
    <cellStyle name="Hipervínculo" xfId="21" builtinId="8" hidden="1"/>
    <cellStyle name="Hipervínculo" xfId="23" builtinId="8" hidden="1"/>
    <cellStyle name="Hipervínculo" xfId="25" builtinId="8" hidden="1"/>
    <cellStyle name="Hipervínculo" xfId="27" builtinId="8" hidden="1"/>
    <cellStyle name="Hipervínculo" xfId="29" builtinId="8" hidden="1"/>
    <cellStyle name="Hipervínculo" xfId="31" builtinId="8" hidden="1"/>
    <cellStyle name="Hipervínculo" xfId="33" builtinId="8" hidden="1"/>
    <cellStyle name="Hipervínculo" xfId="35" builtinId="8" hidden="1"/>
    <cellStyle name="Hipervínculo" xfId="37" builtinId="8" hidden="1"/>
    <cellStyle name="Hipervínculo" xfId="39" builtinId="8" hidden="1"/>
    <cellStyle name="Hipervínculo" xfId="41" builtinId="8" hidden="1"/>
    <cellStyle name="Hipervínculo" xfId="43" builtinId="8" hidden="1"/>
    <cellStyle name="Hipervínculo" xfId="45" builtinId="8" hidden="1"/>
    <cellStyle name="Hipervínculo" xfId="47" builtinId="8" hidden="1"/>
    <cellStyle name="Hipervínculo" xfId="49" builtinId="8" hidden="1"/>
    <cellStyle name="Hipervínculo visitado" xfId="2" builtinId="9" hidden="1"/>
    <cellStyle name="Hipervínculo visitado" xfId="4" builtinId="9" hidden="1"/>
    <cellStyle name="Hipervínculo visitado" xfId="6" builtinId="9" hidden="1"/>
    <cellStyle name="Hipervínculo visitado" xfId="8" builtinId="9" hidden="1"/>
    <cellStyle name="Hipervínculo visitado" xfId="10" builtinId="9" hidden="1"/>
    <cellStyle name="Hipervínculo visitado" xfId="12" builtinId="9" hidden="1"/>
    <cellStyle name="Hipervínculo visitado" xfId="14" builtinId="9" hidden="1"/>
    <cellStyle name="Hipervínculo visitado" xfId="16" builtinId="9" hidden="1"/>
    <cellStyle name="Hipervínculo visitado" xfId="18" builtinId="9" hidden="1"/>
    <cellStyle name="Hipervínculo visitado" xfId="20" builtinId="9" hidden="1"/>
    <cellStyle name="Hipervínculo visitado" xfId="22" builtinId="9" hidden="1"/>
    <cellStyle name="Hipervínculo visitado" xfId="24" builtinId="9" hidden="1"/>
    <cellStyle name="Hipervínculo visitado" xfId="26" builtinId="9" hidden="1"/>
    <cellStyle name="Hipervínculo visitado" xfId="28" builtinId="9" hidden="1"/>
    <cellStyle name="Hipervínculo visitado" xfId="30" builtinId="9" hidden="1"/>
    <cellStyle name="Hipervínculo visitado" xfId="32" builtinId="9" hidden="1"/>
    <cellStyle name="Hipervínculo visitado" xfId="34" builtinId="9" hidden="1"/>
    <cellStyle name="Hipervínculo visitado" xfId="36" builtinId="9" hidden="1"/>
    <cellStyle name="Hipervínculo visitado" xfId="38" builtinId="9" hidden="1"/>
    <cellStyle name="Hipervínculo visitado" xfId="40" builtinId="9" hidden="1"/>
    <cellStyle name="Hipervínculo visitado" xfId="42" builtinId="9" hidden="1"/>
    <cellStyle name="Hipervínculo visitado" xfId="44" builtinId="9" hidden="1"/>
    <cellStyle name="Hipervínculo visitado" xfId="46" builtinId="9" hidden="1"/>
    <cellStyle name="Hipervínculo visitado" xfId="48" builtinId="9" hidden="1"/>
    <cellStyle name="Hipervínculo visitado" xfId="50" builtinId="9" hidden="1"/>
    <cellStyle name="Normal" xfId="0" builtinId="0"/>
  </cellStyles>
  <dxfs count="1">
    <dxf>
      <font>
        <color theme="0"/>
      </font>
      <fill>
        <patternFill patternType="none">
          <bgColor auto="1"/>
        </patternFill>
      </fill>
      <border>
        <left/>
        <right/>
        <top style="thin">
          <color auto="1"/>
        </top>
        <bottom/>
        <vertical/>
        <horizontal/>
      </border>
    </dxf>
  </dxfs>
  <tableStyles count="0" defaultTableStyle="TableStyleMedium9" defaultPivotStyle="PivotStyleMedium4"/>
  <colors>
    <mruColors>
      <color rgb="FFCCFF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trlProps/ctrlProp1.xml><?xml version="1.0" encoding="utf-8"?>
<formControlPr xmlns="http://schemas.microsoft.com/office/spreadsheetml/2009/9/main" objectType="Drop" dropStyle="combo" dx="33" fmlaLink="$H$20" fmlaRange="$H$4:$H$7" noThreeD="1" sel="4" val="0"/>
</file>

<file path=xl/ctrlProps/ctrlProp2.xml><?xml version="1.0" encoding="utf-8"?>
<formControlPr xmlns="http://schemas.microsoft.com/office/spreadsheetml/2009/9/main" objectType="Drop" dropLines="9" dropStyle="combo" dx="33" fmlaLink="$I$20" fmlaRange="$I$6:$I$14" noThreeD="1" sel="5" val="0"/>
</file>

<file path=xl/ctrlProps/ctrlProp3.xml><?xml version="1.0" encoding="utf-8"?>
<formControlPr xmlns="http://schemas.microsoft.com/office/spreadsheetml/2009/9/main" objectType="Drop" dropLines="16" dropStyle="combo" dx="33" fmlaLink="$J$20" fmlaRange="$J$4:$J$19" noThreeD="1" sel="4" val="0"/>
</file>

<file path=xl/ctrlProps/ctrlProp4.xml><?xml version="1.0" encoding="utf-8"?>
<formControlPr xmlns="http://schemas.microsoft.com/office/spreadsheetml/2009/9/main" objectType="Drop" dropLines="16" dropStyle="combo" dx="33" fmlaLink="$K$44" fmlaRange="$K$4:$K$43" noThreeD="1" sel="1" val="0"/>
</file>

<file path=xl/ctrlProps/ctrlProp5.xml><?xml version="1.0" encoding="utf-8"?>
<formControlPr xmlns="http://schemas.microsoft.com/office/spreadsheetml/2009/9/main" objectType="Drop" dropStyle="combo" dx="33" fmlaLink="$H$20" fmlaRange="$H$4:$H$7" noThreeD="1" sel="4" val="0"/>
</file>

<file path=xl/ctrlProps/ctrlProp6.xml><?xml version="1.0" encoding="utf-8"?>
<formControlPr xmlns="http://schemas.microsoft.com/office/spreadsheetml/2009/9/main" objectType="Drop" dropLines="9" dropStyle="combo" dx="33" fmlaLink="$I$20" fmlaRange="$I$6:$I$14" noThreeD="1" sel="5" val="0"/>
</file>

<file path=xl/ctrlProps/ctrlProp7.xml><?xml version="1.0" encoding="utf-8"?>
<formControlPr xmlns="http://schemas.microsoft.com/office/spreadsheetml/2009/9/main" objectType="Drop" dropLines="16" dropStyle="combo" dx="33" fmlaLink="$J$20" fmlaRange="$J$4:$J$19" noThreeD="1" sel="4" val="0"/>
</file>

<file path=xl/drawings/_rels/drawing1.xml.rels><?xml version="1.0" encoding="UTF-8" standalone="yes"?>
<Relationships xmlns="http://schemas.openxmlformats.org/package/2006/relationships"><Relationship Id="rId8" Type="http://schemas.openxmlformats.org/officeDocument/2006/relationships/image" Target="../media/image8.png"/><Relationship Id="rId13" Type="http://schemas.openxmlformats.org/officeDocument/2006/relationships/image" Target="../media/image13.png"/><Relationship Id="rId3" Type="http://schemas.openxmlformats.org/officeDocument/2006/relationships/image" Target="../media/image3.png"/><Relationship Id="rId7" Type="http://schemas.openxmlformats.org/officeDocument/2006/relationships/image" Target="../media/image7.png"/><Relationship Id="rId12" Type="http://schemas.openxmlformats.org/officeDocument/2006/relationships/image" Target="../media/image12.jpeg"/><Relationship Id="rId2" Type="http://schemas.openxmlformats.org/officeDocument/2006/relationships/image" Target="../media/image2.png"/><Relationship Id="rId1" Type="http://schemas.openxmlformats.org/officeDocument/2006/relationships/image" Target="../media/image1.png"/><Relationship Id="rId6" Type="http://schemas.openxmlformats.org/officeDocument/2006/relationships/image" Target="../media/image6.png"/><Relationship Id="rId11" Type="http://schemas.openxmlformats.org/officeDocument/2006/relationships/image" Target="../media/image11.png"/><Relationship Id="rId5" Type="http://schemas.openxmlformats.org/officeDocument/2006/relationships/image" Target="../media/image5.jpeg"/><Relationship Id="rId15" Type="http://schemas.openxmlformats.org/officeDocument/2006/relationships/image" Target="../media/image15.png"/><Relationship Id="rId10" Type="http://schemas.openxmlformats.org/officeDocument/2006/relationships/image" Target="../media/image10.jpeg"/><Relationship Id="rId4" Type="http://schemas.openxmlformats.org/officeDocument/2006/relationships/image" Target="../media/image4.png"/><Relationship Id="rId9" Type="http://schemas.openxmlformats.org/officeDocument/2006/relationships/image" Target="../media/image9.png"/><Relationship Id="rId14" Type="http://schemas.openxmlformats.org/officeDocument/2006/relationships/image" Target="../media/image14.png"/></Relationships>
</file>

<file path=xl/drawings/drawing1.xml><?xml version="1.0" encoding="utf-8"?>
<xdr:wsDr xmlns:xdr="http://schemas.openxmlformats.org/drawingml/2006/spreadsheetDrawing" xmlns:a="http://schemas.openxmlformats.org/drawingml/2006/main">
  <xdr:twoCellAnchor editAs="oneCell">
    <xdr:from>
      <xdr:col>9</xdr:col>
      <xdr:colOff>314780</xdr:colOff>
      <xdr:row>9</xdr:row>
      <xdr:rowOff>47624</xdr:rowOff>
    </xdr:from>
    <xdr:to>
      <xdr:col>9</xdr:col>
      <xdr:colOff>2301875</xdr:colOff>
      <xdr:row>9</xdr:row>
      <xdr:rowOff>1039812</xdr:rowOff>
    </xdr:to>
    <xdr:pic>
      <xdr:nvPicPr>
        <xdr:cNvPr id="2" name="Imagen 1"/>
        <xdr:cNvPicPr>
          <a:picLocks noChangeAspect="1"/>
        </xdr:cNvPicPr>
      </xdr:nvPicPr>
      <xdr:blipFill rotWithShape="1">
        <a:blip xmlns:r="http://schemas.openxmlformats.org/officeDocument/2006/relationships" r:embed="rId1"/>
        <a:srcRect l="48581" t="45027" r="19447" b="16417"/>
        <a:stretch/>
      </xdr:blipFill>
      <xdr:spPr>
        <a:xfrm>
          <a:off x="14030780" y="2166937"/>
          <a:ext cx="1987095" cy="992188"/>
        </a:xfrm>
        <a:prstGeom prst="rect">
          <a:avLst/>
        </a:prstGeom>
      </xdr:spPr>
    </xdr:pic>
    <xdr:clientData/>
  </xdr:twoCellAnchor>
  <xdr:twoCellAnchor editAs="oneCell">
    <xdr:from>
      <xdr:col>9</xdr:col>
      <xdr:colOff>238125</xdr:colOff>
      <xdr:row>9</xdr:row>
      <xdr:rowOff>1190623</xdr:rowOff>
    </xdr:from>
    <xdr:to>
      <xdr:col>9</xdr:col>
      <xdr:colOff>2477819</xdr:colOff>
      <xdr:row>10</xdr:row>
      <xdr:rowOff>1263627</xdr:rowOff>
    </xdr:to>
    <xdr:pic>
      <xdr:nvPicPr>
        <xdr:cNvPr id="3" name="Imagen 2"/>
        <xdr:cNvPicPr>
          <a:picLocks noChangeAspect="1"/>
        </xdr:cNvPicPr>
      </xdr:nvPicPr>
      <xdr:blipFill rotWithShape="1">
        <a:blip xmlns:r="http://schemas.openxmlformats.org/officeDocument/2006/relationships" r:embed="rId2"/>
        <a:srcRect l="26013" t="27421" r="35483" b="24164"/>
        <a:stretch/>
      </xdr:blipFill>
      <xdr:spPr>
        <a:xfrm>
          <a:off x="13954125" y="3309936"/>
          <a:ext cx="2239694" cy="1263629"/>
        </a:xfrm>
        <a:prstGeom prst="rect">
          <a:avLst/>
        </a:prstGeom>
      </xdr:spPr>
    </xdr:pic>
    <xdr:clientData/>
  </xdr:twoCellAnchor>
  <xdr:twoCellAnchor editAs="oneCell">
    <xdr:from>
      <xdr:col>9</xdr:col>
      <xdr:colOff>587375</xdr:colOff>
      <xdr:row>11</xdr:row>
      <xdr:rowOff>119062</xdr:rowOff>
    </xdr:from>
    <xdr:to>
      <xdr:col>9</xdr:col>
      <xdr:colOff>2041908</xdr:colOff>
      <xdr:row>11</xdr:row>
      <xdr:rowOff>1257455</xdr:rowOff>
    </xdr:to>
    <xdr:pic>
      <xdr:nvPicPr>
        <xdr:cNvPr id="5" name="Imagen 4"/>
        <xdr:cNvPicPr>
          <a:picLocks noChangeAspect="1"/>
        </xdr:cNvPicPr>
      </xdr:nvPicPr>
      <xdr:blipFill rotWithShape="1">
        <a:blip xmlns:r="http://schemas.openxmlformats.org/officeDocument/2006/relationships" r:embed="rId3"/>
        <a:srcRect l="29379" t="8230" r="28950" b="5502"/>
        <a:stretch/>
      </xdr:blipFill>
      <xdr:spPr>
        <a:xfrm>
          <a:off x="14303375" y="4730750"/>
          <a:ext cx="1454533" cy="1138393"/>
        </a:xfrm>
        <a:prstGeom prst="rect">
          <a:avLst/>
        </a:prstGeom>
      </xdr:spPr>
    </xdr:pic>
    <xdr:clientData/>
  </xdr:twoCellAnchor>
  <xdr:twoCellAnchor editAs="oneCell">
    <xdr:from>
      <xdr:col>9</xdr:col>
      <xdr:colOff>560916</xdr:colOff>
      <xdr:row>12</xdr:row>
      <xdr:rowOff>98889</xdr:rowOff>
    </xdr:from>
    <xdr:to>
      <xdr:col>9</xdr:col>
      <xdr:colOff>2457233</xdr:colOff>
      <xdr:row>12</xdr:row>
      <xdr:rowOff>1303121</xdr:rowOff>
    </xdr:to>
    <xdr:pic>
      <xdr:nvPicPr>
        <xdr:cNvPr id="6" name="Imagen 5"/>
        <xdr:cNvPicPr>
          <a:picLocks noChangeAspect="1"/>
        </xdr:cNvPicPr>
      </xdr:nvPicPr>
      <xdr:blipFill rotWithShape="1">
        <a:blip xmlns:r="http://schemas.openxmlformats.org/officeDocument/2006/relationships" r:embed="rId4"/>
        <a:srcRect l="23340" t="30766" r="36077" b="22051"/>
        <a:stretch/>
      </xdr:blipFill>
      <xdr:spPr>
        <a:xfrm>
          <a:off x="14266333" y="6216056"/>
          <a:ext cx="1896317" cy="1204232"/>
        </a:xfrm>
        <a:prstGeom prst="rect">
          <a:avLst/>
        </a:prstGeom>
      </xdr:spPr>
    </xdr:pic>
    <xdr:clientData/>
  </xdr:twoCellAnchor>
  <xdr:twoCellAnchor editAs="oneCell">
    <xdr:from>
      <xdr:col>9</xdr:col>
      <xdr:colOff>295128</xdr:colOff>
      <xdr:row>13</xdr:row>
      <xdr:rowOff>197688</xdr:rowOff>
    </xdr:from>
    <xdr:to>
      <xdr:col>9</xdr:col>
      <xdr:colOff>2063982</xdr:colOff>
      <xdr:row>13</xdr:row>
      <xdr:rowOff>1604910</xdr:rowOff>
    </xdr:to>
    <xdr:pic>
      <xdr:nvPicPr>
        <xdr:cNvPr id="7" name="Picture 10" descr="http://thumb1.shutterstock.com/display_pic_with_logo/304891/304891,1255549480,4/stock-photo-the-image-shows-some-flask-with-poison-in-a-lab-38897158.jpg"/>
        <xdr:cNvPicPr>
          <a:picLocks noChangeAspect="1" noChangeArrowheads="1"/>
        </xdr:cNvPicPr>
      </xdr:nvPicPr>
      <xdr:blipFill>
        <a:blip xmlns:r="http://schemas.openxmlformats.org/officeDocument/2006/relationships" r:embed="rId5">
          <a:extLst>
            <a:ext uri="{28A0092B-C50C-407E-A947-70E740481C1C}">
              <a14:useLocalDpi xmlns:a14="http://schemas.microsoft.com/office/drawing/2010/main" val="0"/>
            </a:ext>
          </a:extLst>
        </a:blip>
        <a:srcRect/>
        <a:stretch>
          <a:fillRect/>
        </a:stretch>
      </xdr:blipFill>
      <xdr:spPr bwMode="auto">
        <a:xfrm>
          <a:off x="13998548" y="7880589"/>
          <a:ext cx="1768854" cy="1407222"/>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512194</xdr:colOff>
      <xdr:row>13</xdr:row>
      <xdr:rowOff>1704248</xdr:rowOff>
    </xdr:from>
    <xdr:to>
      <xdr:col>9</xdr:col>
      <xdr:colOff>2497746</xdr:colOff>
      <xdr:row>14</xdr:row>
      <xdr:rowOff>1285771</xdr:rowOff>
    </xdr:to>
    <xdr:pic>
      <xdr:nvPicPr>
        <xdr:cNvPr id="8" name="Imagen 7"/>
        <xdr:cNvPicPr>
          <a:picLocks noChangeAspect="1"/>
        </xdr:cNvPicPr>
      </xdr:nvPicPr>
      <xdr:blipFill rotWithShape="1">
        <a:blip xmlns:r="http://schemas.openxmlformats.org/officeDocument/2006/relationships" r:embed="rId6"/>
        <a:srcRect l="25122" t="26364" r="39442" b="32439"/>
        <a:stretch/>
      </xdr:blipFill>
      <xdr:spPr>
        <a:xfrm>
          <a:off x="14215614" y="9387149"/>
          <a:ext cx="1985552" cy="1297820"/>
        </a:xfrm>
        <a:prstGeom prst="rect">
          <a:avLst/>
        </a:prstGeom>
      </xdr:spPr>
    </xdr:pic>
    <xdr:clientData/>
  </xdr:twoCellAnchor>
  <xdr:twoCellAnchor editAs="oneCell">
    <xdr:from>
      <xdr:col>9</xdr:col>
      <xdr:colOff>89859</xdr:colOff>
      <xdr:row>15</xdr:row>
      <xdr:rowOff>116816</xdr:rowOff>
    </xdr:from>
    <xdr:to>
      <xdr:col>9</xdr:col>
      <xdr:colOff>2560967</xdr:colOff>
      <xdr:row>15</xdr:row>
      <xdr:rowOff>1829708</xdr:rowOff>
    </xdr:to>
    <xdr:pic>
      <xdr:nvPicPr>
        <xdr:cNvPr id="9" name="Imagen 8"/>
        <xdr:cNvPicPr>
          <a:picLocks noChangeAspect="1"/>
        </xdr:cNvPicPr>
      </xdr:nvPicPr>
      <xdr:blipFill rotWithShape="1">
        <a:blip xmlns:r="http://schemas.openxmlformats.org/officeDocument/2006/relationships" r:embed="rId7"/>
        <a:srcRect l="23637" t="34463" r="30632" b="42121"/>
        <a:stretch/>
      </xdr:blipFill>
      <xdr:spPr>
        <a:xfrm>
          <a:off x="13793279" y="10890849"/>
          <a:ext cx="2471108" cy="1712892"/>
        </a:xfrm>
        <a:prstGeom prst="rect">
          <a:avLst/>
        </a:prstGeom>
      </xdr:spPr>
    </xdr:pic>
    <xdr:clientData/>
  </xdr:twoCellAnchor>
  <xdr:twoCellAnchor editAs="oneCell">
    <xdr:from>
      <xdr:col>9</xdr:col>
      <xdr:colOff>224646</xdr:colOff>
      <xdr:row>16</xdr:row>
      <xdr:rowOff>170732</xdr:rowOff>
    </xdr:from>
    <xdr:to>
      <xdr:col>9</xdr:col>
      <xdr:colOff>2300377</xdr:colOff>
      <xdr:row>16</xdr:row>
      <xdr:rowOff>1351832</xdr:rowOff>
    </xdr:to>
    <xdr:pic>
      <xdr:nvPicPr>
        <xdr:cNvPr id="10" name="Imagen 9"/>
        <xdr:cNvPicPr>
          <a:picLocks noChangeAspect="1"/>
        </xdr:cNvPicPr>
      </xdr:nvPicPr>
      <xdr:blipFill>
        <a:blip xmlns:r="http://schemas.openxmlformats.org/officeDocument/2006/relationships" r:embed="rId8"/>
        <a:stretch>
          <a:fillRect/>
        </a:stretch>
      </xdr:blipFill>
      <xdr:spPr>
        <a:xfrm>
          <a:off x="13928066" y="12957595"/>
          <a:ext cx="2075731" cy="1181100"/>
        </a:xfrm>
        <a:prstGeom prst="rect">
          <a:avLst/>
        </a:prstGeom>
      </xdr:spPr>
    </xdr:pic>
    <xdr:clientData/>
  </xdr:twoCellAnchor>
  <xdr:twoCellAnchor editAs="oneCell">
    <xdr:from>
      <xdr:col>9</xdr:col>
      <xdr:colOff>215661</xdr:colOff>
      <xdr:row>17</xdr:row>
      <xdr:rowOff>266466</xdr:rowOff>
    </xdr:from>
    <xdr:to>
      <xdr:col>9</xdr:col>
      <xdr:colOff>2582847</xdr:colOff>
      <xdr:row>17</xdr:row>
      <xdr:rowOff>1366017</xdr:rowOff>
    </xdr:to>
    <xdr:pic>
      <xdr:nvPicPr>
        <xdr:cNvPr id="11" name="Imagen 10"/>
        <xdr:cNvPicPr>
          <a:picLocks noChangeAspect="1"/>
        </xdr:cNvPicPr>
      </xdr:nvPicPr>
      <xdr:blipFill rotWithShape="1">
        <a:blip xmlns:r="http://schemas.openxmlformats.org/officeDocument/2006/relationships" r:embed="rId9"/>
        <a:srcRect l="26013" t="33231" r="40531" b="39128"/>
        <a:stretch/>
      </xdr:blipFill>
      <xdr:spPr>
        <a:xfrm>
          <a:off x="13919081" y="14571938"/>
          <a:ext cx="2367186" cy="1099551"/>
        </a:xfrm>
        <a:prstGeom prst="rect">
          <a:avLst/>
        </a:prstGeom>
      </xdr:spPr>
    </xdr:pic>
    <xdr:clientData/>
  </xdr:twoCellAnchor>
  <xdr:twoCellAnchor editAs="oneCell">
    <xdr:from>
      <xdr:col>9</xdr:col>
      <xdr:colOff>94563</xdr:colOff>
      <xdr:row>18</xdr:row>
      <xdr:rowOff>8986</xdr:rowOff>
    </xdr:from>
    <xdr:to>
      <xdr:col>9</xdr:col>
      <xdr:colOff>2314494</xdr:colOff>
      <xdr:row>18</xdr:row>
      <xdr:rowOff>1592537</xdr:rowOff>
    </xdr:to>
    <xdr:pic>
      <xdr:nvPicPr>
        <xdr:cNvPr id="12" name="Picture 6" descr="http://thumb9.shutterstock.com/display_pic_with_logo/617122/617122,1303827378,2/stock-photo-chemical-reactants-in-glass-capacities-stand-on-a-regiment-in-chemical-laboratory-carrying-out-of-75998794.jpg"/>
        <xdr:cNvPicPr>
          <a:picLocks noChangeAspect="1" noChangeArrowheads="1"/>
        </xdr:cNvPicPr>
      </xdr:nvPicPr>
      <xdr:blipFill>
        <a:blip xmlns:r="http://schemas.openxmlformats.org/officeDocument/2006/relationships" r:embed="rId10">
          <a:extLst>
            <a:ext uri="{28A0092B-C50C-407E-A947-70E740481C1C}">
              <a14:useLocalDpi xmlns:a14="http://schemas.microsoft.com/office/drawing/2010/main" val="0"/>
            </a:ext>
          </a:extLst>
        </a:blip>
        <a:srcRect/>
        <a:stretch>
          <a:fillRect/>
        </a:stretch>
      </xdr:blipFill>
      <xdr:spPr bwMode="auto">
        <a:xfrm>
          <a:off x="13797983" y="15994811"/>
          <a:ext cx="2219931" cy="1583551"/>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editAs="oneCell">
    <xdr:from>
      <xdr:col>9</xdr:col>
      <xdr:colOff>116815</xdr:colOff>
      <xdr:row>19</xdr:row>
      <xdr:rowOff>372632</xdr:rowOff>
    </xdr:from>
    <xdr:to>
      <xdr:col>9</xdr:col>
      <xdr:colOff>2594424</xdr:colOff>
      <xdr:row>19</xdr:row>
      <xdr:rowOff>1437736</xdr:rowOff>
    </xdr:to>
    <xdr:pic>
      <xdr:nvPicPr>
        <xdr:cNvPr id="13" name="Imagen 12"/>
        <xdr:cNvPicPr>
          <a:picLocks noChangeAspect="1"/>
        </xdr:cNvPicPr>
      </xdr:nvPicPr>
      <xdr:blipFill rotWithShape="1">
        <a:blip xmlns:r="http://schemas.openxmlformats.org/officeDocument/2006/relationships" r:embed="rId11"/>
        <a:srcRect l="22747" t="27949" r="31622" b="42650"/>
        <a:stretch/>
      </xdr:blipFill>
      <xdr:spPr>
        <a:xfrm>
          <a:off x="13820235" y="17993882"/>
          <a:ext cx="2477609" cy="1065104"/>
        </a:xfrm>
        <a:prstGeom prst="rect">
          <a:avLst/>
        </a:prstGeom>
      </xdr:spPr>
    </xdr:pic>
    <xdr:clientData/>
  </xdr:twoCellAnchor>
  <xdr:twoCellAnchor editAs="oneCell">
    <xdr:from>
      <xdr:col>9</xdr:col>
      <xdr:colOff>260479</xdr:colOff>
      <xdr:row>19</xdr:row>
      <xdr:rowOff>1922972</xdr:rowOff>
    </xdr:from>
    <xdr:to>
      <xdr:col>9</xdr:col>
      <xdr:colOff>2511792</xdr:colOff>
      <xdr:row>20</xdr:row>
      <xdr:rowOff>1713754</xdr:rowOff>
    </xdr:to>
    <xdr:pic>
      <xdr:nvPicPr>
        <xdr:cNvPr id="14" name="Picture 2" descr="Gilbert Newton Lewis"/>
        <xdr:cNvPicPr>
          <a:picLocks noChangeAspect="1" noChangeArrowheads="1"/>
        </xdr:cNvPicPr>
      </xdr:nvPicPr>
      <xdr:blipFill>
        <a:blip xmlns:r="http://schemas.openxmlformats.org/officeDocument/2006/relationships" r:embed="rId12">
          <a:extLst>
            <a:ext uri="{28A0092B-C50C-407E-A947-70E740481C1C}">
              <a14:useLocalDpi xmlns:a14="http://schemas.microsoft.com/office/drawing/2010/main" val="0"/>
            </a:ext>
          </a:extLst>
        </a:blip>
        <a:srcRect/>
        <a:stretch>
          <a:fillRect/>
        </a:stretch>
      </xdr:blipFill>
      <xdr:spPr bwMode="auto">
        <a:xfrm>
          <a:off x="13963899" y="19544222"/>
          <a:ext cx="2251313" cy="1749697"/>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359434</xdr:colOff>
      <xdr:row>21</xdr:row>
      <xdr:rowOff>584081</xdr:rowOff>
    </xdr:from>
    <xdr:to>
      <xdr:col>9</xdr:col>
      <xdr:colOff>2321584</xdr:colOff>
      <xdr:row>21</xdr:row>
      <xdr:rowOff>936506</xdr:rowOff>
    </xdr:to>
    <xdr:pic>
      <xdr:nvPicPr>
        <xdr:cNvPr id="15" name="Imagen 14"/>
        <xdr:cNvPicPr>
          <a:picLocks noChangeAspect="1" noChangeArrowheads="1"/>
        </xdr:cNvPicPr>
      </xdr:nvPicPr>
      <xdr:blipFill>
        <a:blip xmlns:r="http://schemas.openxmlformats.org/officeDocument/2006/relationships" r:embed="rId13">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4062854" y="21898515"/>
          <a:ext cx="1962150" cy="352425"/>
        </a:xfrm>
        <a:prstGeom prst="rect">
          <a:avLst/>
        </a:prstGeom>
        <a:noFill/>
        <a:extLst>
          <a:ext uri="{909E8E84-426E-40DD-AFC4-6F175D3DCCD1}">
            <a14:hiddenFill xmlns:a14="http://schemas.microsoft.com/office/drawing/2010/main">
              <a:solidFill>
                <a:srgbClr val="FFFFFF"/>
              </a:solidFill>
            </a14:hiddenFill>
          </a:ext>
        </a:extLst>
      </xdr:spPr>
    </xdr:pic>
    <xdr:clientData/>
  </xdr:twoCellAnchor>
  <xdr:twoCellAnchor>
    <xdr:from>
      <xdr:col>9</xdr:col>
      <xdr:colOff>113941</xdr:colOff>
      <xdr:row>22</xdr:row>
      <xdr:rowOff>362849</xdr:rowOff>
    </xdr:from>
    <xdr:to>
      <xdr:col>9</xdr:col>
      <xdr:colOff>2135577</xdr:colOff>
      <xdr:row>22</xdr:row>
      <xdr:rowOff>715274</xdr:rowOff>
    </xdr:to>
    <xdr:pic>
      <xdr:nvPicPr>
        <xdr:cNvPr id="16" name="Imagen 15"/>
        <xdr:cNvPicPr>
          <a:picLocks noChangeAspect="1" noChangeArrowheads="1"/>
        </xdr:cNvPicPr>
      </xdr:nvPicPr>
      <xdr:blipFill>
        <a:blip xmlns:r="http://schemas.openxmlformats.org/officeDocument/2006/relationships" r:embed="rId14">
          <a:clrChange>
            <a:clrFrom>
              <a:srgbClr val="FFFFFF"/>
            </a:clrFrom>
            <a:clrTo>
              <a:srgbClr val="FFFFFF">
                <a:alpha val="0"/>
              </a:srgbClr>
            </a:clrTo>
          </a:clrChange>
          <a:extLst>
            <a:ext uri="{28A0092B-C50C-407E-A947-70E740481C1C}">
              <a14:useLocalDpi xmlns:a14="http://schemas.microsoft.com/office/drawing/2010/main" val="0"/>
            </a:ext>
          </a:extLst>
        </a:blip>
        <a:srcRect/>
        <a:stretch>
          <a:fillRect/>
        </a:stretch>
      </xdr:blipFill>
      <xdr:spPr bwMode="auto">
        <a:xfrm>
          <a:off x="13817361" y="23447495"/>
          <a:ext cx="2021636" cy="352425"/>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152759</xdr:colOff>
      <xdr:row>23</xdr:row>
      <xdr:rowOff>21604</xdr:rowOff>
    </xdr:from>
    <xdr:to>
      <xdr:col>9</xdr:col>
      <xdr:colOff>2511544</xdr:colOff>
      <xdr:row>23</xdr:row>
      <xdr:rowOff>776556</xdr:rowOff>
    </xdr:to>
    <xdr:pic>
      <xdr:nvPicPr>
        <xdr:cNvPr id="17" name="Imagen 1"/>
        <xdr:cNvPicPr>
          <a:picLocks noChangeAspect="1" noChangeArrowheads="1"/>
        </xdr:cNvPicPr>
      </xdr:nvPicPr>
      <xdr:blipFill>
        <a:blip xmlns:r="http://schemas.openxmlformats.org/officeDocument/2006/relationships" r:embed="rId15">
          <a:extLst>
            <a:ext uri="{28A0092B-C50C-407E-A947-70E740481C1C}">
              <a14:useLocalDpi xmlns:a14="http://schemas.microsoft.com/office/drawing/2010/main" val="0"/>
            </a:ext>
          </a:extLst>
        </a:blip>
        <a:srcRect l="19577" t="30408" r="24162" b="37305"/>
        <a:stretch>
          <a:fillRect/>
        </a:stretch>
      </xdr:blipFill>
      <xdr:spPr bwMode="auto">
        <a:xfrm>
          <a:off x="13856179" y="24301368"/>
          <a:ext cx="2358785" cy="754952"/>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twoCellAnchor>
    <xdr:from>
      <xdr:col>9</xdr:col>
      <xdr:colOff>224646</xdr:colOff>
      <xdr:row>24</xdr:row>
      <xdr:rowOff>150130</xdr:rowOff>
    </xdr:from>
    <xdr:to>
      <xdr:col>9</xdr:col>
      <xdr:colOff>2407488</xdr:colOff>
      <xdr:row>24</xdr:row>
      <xdr:rowOff>937761</xdr:rowOff>
    </xdr:to>
    <xdr:pic>
      <xdr:nvPicPr>
        <xdr:cNvPr id="18" name="Imagen 7"/>
        <xdr:cNvPicPr>
          <a:picLocks noChangeAspect="1" noChangeArrowheads="1"/>
        </xdr:cNvPicPr>
      </xdr:nvPicPr>
      <xdr:blipFill>
        <a:blip xmlns:r="http://schemas.openxmlformats.org/officeDocument/2006/relationships" r:embed="rId11">
          <a:extLst>
            <a:ext uri="{28A0092B-C50C-407E-A947-70E740481C1C}">
              <a14:useLocalDpi xmlns:a14="http://schemas.microsoft.com/office/drawing/2010/main" val="0"/>
            </a:ext>
          </a:extLst>
        </a:blip>
        <a:srcRect l="22746" t="27950" r="31622" b="42650"/>
        <a:stretch>
          <a:fillRect/>
        </a:stretch>
      </xdr:blipFill>
      <xdr:spPr bwMode="auto">
        <a:xfrm>
          <a:off x="13928066" y="25256592"/>
          <a:ext cx="2182842" cy="787631"/>
        </a:xfrm>
        <a:prstGeom prst="rect">
          <a:avLst/>
        </a:prstGeom>
        <a:noFill/>
        <a:ln>
          <a:noFill/>
        </a:ln>
        <a:extLst>
          <a:ext uri="{909E8E84-426E-40DD-AFC4-6F175D3DCCD1}">
            <a14:hiddenFill xmlns:a14="http://schemas.microsoft.com/office/drawing/2010/main">
              <a:solidFill>
                <a:srgbClr val="FFFFFF"/>
              </a:solidFill>
            </a14:hiddenFill>
          </a:ext>
          <a:ext uri="{91240B29-F687-4F45-9708-019B960494DF}">
            <a14:hiddenLine xmlns:a14="http://schemas.microsoft.com/office/drawing/2010/main" w="9525">
              <a:solidFill>
                <a:srgbClr val="000000"/>
              </a:solidFill>
              <a:miter lim="800000"/>
              <a:headEnd/>
              <a:tailEnd/>
            </a14:hiddenLine>
          </a:ext>
        </a:extLst>
      </xdr:spPr>
    </xdr:pic>
    <xdr:clientData/>
  </xdr:twoCellAnchor>
</xdr:wsDr>
</file>

<file path=xl/drawings/drawing2.xml><?xml version="1.0" encoding="utf-8"?>
<xdr:wsDr xmlns:xdr="http://schemas.openxmlformats.org/drawingml/2006/spreadsheetDrawing" xmlns:a="http://schemas.openxmlformats.org/drawingml/2006/main">
  <mc:AlternateContent xmlns:mc="http://schemas.openxmlformats.org/markup-compatibility/2006">
    <mc:Choice xmlns:a14="http://schemas.microsoft.com/office/drawing/2010/main" Requires="a14">
      <xdr:twoCellAnchor editAs="oneCell">
        <xdr:from>
          <xdr:col>2</xdr:col>
          <xdr:colOff>19050</xdr:colOff>
          <xdr:row>4</xdr:row>
          <xdr:rowOff>9525</xdr:rowOff>
        </xdr:from>
        <xdr:to>
          <xdr:col>2</xdr:col>
          <xdr:colOff>1038225</xdr:colOff>
          <xdr:row>4</xdr:row>
          <xdr:rowOff>238125</xdr:rowOff>
        </xdr:to>
        <xdr:sp macro="" textlink="">
          <xdr:nvSpPr>
            <xdr:cNvPr id="1026" name="Drop Down 2" hidden="1">
              <a:extLst>
                <a:ext uri="{63B3BB69-23CF-44E3-9099-C40C66FF867C}">
                  <a14:compatExt spid="_x0000_s1026"/>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1047750</xdr:colOff>
          <xdr:row>4</xdr:row>
          <xdr:rowOff>9525</xdr:rowOff>
        </xdr:from>
        <xdr:to>
          <xdr:col>3</xdr:col>
          <xdr:colOff>866775</xdr:colOff>
          <xdr:row>4</xdr:row>
          <xdr:rowOff>238125</xdr:rowOff>
        </xdr:to>
        <xdr:sp macro="" textlink="">
          <xdr:nvSpPr>
            <xdr:cNvPr id="1028" name="Drop Down 4" hidden="1">
              <a:extLst>
                <a:ext uri="{63B3BB69-23CF-44E3-9099-C40C66FF867C}">
                  <a14:compatExt spid="_x0000_s1028"/>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19050</xdr:colOff>
          <xdr:row>4</xdr:row>
          <xdr:rowOff>9525</xdr:rowOff>
        </xdr:from>
        <xdr:to>
          <xdr:col>5</xdr:col>
          <xdr:colOff>9525</xdr:colOff>
          <xdr:row>4</xdr:row>
          <xdr:rowOff>238125</xdr:rowOff>
        </xdr:to>
        <xdr:sp macro="" textlink="">
          <xdr:nvSpPr>
            <xdr:cNvPr id="1029" name="Drop Down 5" hidden="1">
              <a:extLst>
                <a:ext uri="{63B3BB69-23CF-44E3-9099-C40C66FF867C}">
                  <a14:compatExt spid="_x0000_s1029"/>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0</xdr:colOff>
          <xdr:row>15</xdr:row>
          <xdr:rowOff>485775</xdr:rowOff>
        </xdr:from>
        <xdr:to>
          <xdr:col>2</xdr:col>
          <xdr:colOff>1019175</xdr:colOff>
          <xdr:row>15</xdr:row>
          <xdr:rowOff>714375</xdr:rowOff>
        </xdr:to>
        <xdr:sp macro="" textlink="">
          <xdr:nvSpPr>
            <xdr:cNvPr id="1030" name="Drop Down 6" hidden="1">
              <a:extLst>
                <a:ext uri="{63B3BB69-23CF-44E3-9099-C40C66FF867C}">
                  <a14:compatExt spid="_x0000_s1030"/>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2</xdr:col>
          <xdr:colOff>1019175</xdr:colOff>
          <xdr:row>15</xdr:row>
          <xdr:rowOff>485775</xdr:rowOff>
        </xdr:from>
        <xdr:to>
          <xdr:col>3</xdr:col>
          <xdr:colOff>828675</xdr:colOff>
          <xdr:row>15</xdr:row>
          <xdr:rowOff>714375</xdr:rowOff>
        </xdr:to>
        <xdr:sp macro="" textlink="">
          <xdr:nvSpPr>
            <xdr:cNvPr id="1031" name="Drop Down 7" hidden="1">
              <a:extLst>
                <a:ext uri="{63B3BB69-23CF-44E3-9099-C40C66FF867C}">
                  <a14:compatExt spid="_x0000_s1031"/>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4</xdr:col>
          <xdr:colOff>9525</xdr:colOff>
          <xdr:row>15</xdr:row>
          <xdr:rowOff>485775</xdr:rowOff>
        </xdr:from>
        <xdr:to>
          <xdr:col>4</xdr:col>
          <xdr:colOff>838200</xdr:colOff>
          <xdr:row>15</xdr:row>
          <xdr:rowOff>714375</xdr:rowOff>
        </xdr:to>
        <xdr:sp macro="" textlink="">
          <xdr:nvSpPr>
            <xdr:cNvPr id="1032" name="Drop Down 8" hidden="1">
              <a:extLst>
                <a:ext uri="{63B3BB69-23CF-44E3-9099-C40C66FF867C}">
                  <a14:compatExt spid="_x0000_s1032"/>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mc:AlternateContent xmlns:mc="http://schemas.openxmlformats.org/markup-compatibility/2006">
    <mc:Choice xmlns:a14="http://schemas.microsoft.com/office/drawing/2010/main" Requires="a14">
      <xdr:twoCellAnchor editAs="oneCell">
        <xdr:from>
          <xdr:col>5</xdr:col>
          <xdr:colOff>9525</xdr:colOff>
          <xdr:row>15</xdr:row>
          <xdr:rowOff>485775</xdr:rowOff>
        </xdr:from>
        <xdr:to>
          <xdr:col>5</xdr:col>
          <xdr:colOff>838200</xdr:colOff>
          <xdr:row>15</xdr:row>
          <xdr:rowOff>714375</xdr:rowOff>
        </xdr:to>
        <xdr:sp macro="" textlink="">
          <xdr:nvSpPr>
            <xdr:cNvPr id="1035" name="Drop Down 11" hidden="1">
              <a:extLst>
                <a:ext uri="{63B3BB69-23CF-44E3-9099-C40C66FF867C}">
                  <a14:compatExt spid="_x0000_s1035"/>
                </a:ext>
              </a:extLst>
            </xdr:cNvPr>
            <xdr:cNvSpPr/>
          </xdr:nvSpPr>
          <xdr:spPr bwMode="auto">
            <a:xfrm>
              <a:off x="0" y="0"/>
              <a:ext cx="0" cy="0"/>
            </a:xfrm>
            <a:prstGeom prst="rect">
              <a:avLst/>
            </a:prstGeom>
            <a:noFill/>
            <a:ln>
              <a:noFill/>
            </a:ln>
            <a:extLst>
              <a:ext uri="{91240B29-F687-4F45-9708-019B960494DF}">
                <a14:hiddenLine w="9525">
                  <a:noFill/>
                  <a:miter lim="800000"/>
                  <a:headEnd/>
                  <a:tailEnd/>
                </a14:hiddenLine>
              </a:ext>
            </a:extLst>
          </xdr:spPr>
        </xdr:sp>
        <xdr:clientData/>
      </xdr:twoCellAnchor>
    </mc:Choice>
    <mc:Fallback/>
  </mc:AlternateContent>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8" Type="http://schemas.openxmlformats.org/officeDocument/2006/relationships/ctrlProp" Target="../ctrlProps/ctrlProp5.xml"/><Relationship Id="rId3" Type="http://schemas.openxmlformats.org/officeDocument/2006/relationships/vmlDrawing" Target="../drawings/vmlDrawing1.vml"/><Relationship Id="rId7" Type="http://schemas.openxmlformats.org/officeDocument/2006/relationships/ctrlProp" Target="../ctrlProps/ctrlProp4.xml"/><Relationship Id="rId2" Type="http://schemas.openxmlformats.org/officeDocument/2006/relationships/drawing" Target="../drawings/drawing2.xml"/><Relationship Id="rId1" Type="http://schemas.openxmlformats.org/officeDocument/2006/relationships/printerSettings" Target="../printerSettings/printerSettings2.bin"/><Relationship Id="rId6" Type="http://schemas.openxmlformats.org/officeDocument/2006/relationships/ctrlProp" Target="../ctrlProps/ctrlProp3.xml"/><Relationship Id="rId5" Type="http://schemas.openxmlformats.org/officeDocument/2006/relationships/ctrlProp" Target="../ctrlProps/ctrlProp2.xml"/><Relationship Id="rId10" Type="http://schemas.openxmlformats.org/officeDocument/2006/relationships/ctrlProp" Target="../ctrlProps/ctrlProp7.xml"/><Relationship Id="rId4" Type="http://schemas.openxmlformats.org/officeDocument/2006/relationships/ctrlProp" Target="../ctrlProps/ctrlProp1.xml"/><Relationship Id="rId9" Type="http://schemas.openxmlformats.org/officeDocument/2006/relationships/ctrlProp" Target="../ctrlProps/ctrlProp6.xml"/></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Hoja1"/>
  <dimension ref="A1:P108"/>
  <sheetViews>
    <sheetView showGridLines="0" tabSelected="1" topLeftCell="G1" zoomScale="106" zoomScaleNormal="106" zoomScalePageLayoutView="140" workbookViewId="0">
      <pane ySplit="9" topLeftCell="A24" activePane="bottomLeft" state="frozen"/>
      <selection pane="bottomLeft" activeCell="K25" sqref="K25"/>
    </sheetView>
  </sheetViews>
  <sheetFormatPr baseColWidth="10" defaultColWidth="10.875" defaultRowHeight="13.5" x14ac:dyDescent="0.25"/>
  <cols>
    <col min="1" max="1" width="7" style="2" customWidth="1"/>
    <col min="2" max="2" width="21" style="2" customWidth="1"/>
    <col min="3" max="3" width="21.25" style="2" customWidth="1"/>
    <col min="4" max="4" width="15.5" style="2" customWidth="1"/>
    <col min="5" max="5" width="17.25" style="2" customWidth="1"/>
    <col min="6" max="6" width="28.25" style="2" customWidth="1"/>
    <col min="7" max="7" width="20.5" style="2" customWidth="1"/>
    <col min="8" max="8" width="28.625" style="2" customWidth="1"/>
    <col min="9" max="9" width="20.5" style="2" customWidth="1"/>
    <col min="10" max="10" width="34.875" style="15" customWidth="1"/>
    <col min="11" max="11" width="29.625" style="15" customWidth="1"/>
    <col min="12" max="12" width="20.375" style="2" hidden="1" customWidth="1"/>
    <col min="13" max="13" width="14.5" style="2" hidden="1" customWidth="1"/>
    <col min="14" max="15" width="10.875" style="2" hidden="1" customWidth="1"/>
    <col min="16" max="16384" width="10.875" style="2"/>
  </cols>
  <sheetData>
    <row r="1" spans="1:16" ht="16.5" thickBot="1" x14ac:dyDescent="0.3">
      <c r="A1" s="1"/>
      <c r="B1" s="1"/>
      <c r="C1" s="1"/>
      <c r="D1" s="1"/>
      <c r="F1" s="1"/>
      <c r="G1" s="1"/>
      <c r="H1" s="38"/>
      <c r="I1" s="38"/>
      <c r="J1" s="14"/>
      <c r="K1" s="14"/>
      <c r="L1" s="2" t="s">
        <v>5</v>
      </c>
      <c r="M1" s="2" t="str">
        <f>CONCATENATE('Definición técnica de imagenes'!$B$1," ",$G$5)</f>
        <v>Ubicación de la imagen en el recurso F6</v>
      </c>
    </row>
    <row r="2" spans="1:16" ht="15.75" x14ac:dyDescent="0.25">
      <c r="A2" s="1"/>
      <c r="B2" s="3" t="s">
        <v>121</v>
      </c>
      <c r="C2" s="85" t="s">
        <v>22</v>
      </c>
      <c r="D2" s="86"/>
      <c r="F2" s="78" t="s">
        <v>0</v>
      </c>
      <c r="G2" s="79"/>
      <c r="H2" s="58"/>
      <c r="I2" s="58"/>
      <c r="J2" s="14"/>
      <c r="L2" s="2" t="s">
        <v>153</v>
      </c>
      <c r="M2" s="2" t="str">
        <f ca="1">IF($N2&lt;COUNTIF('Definición técnica de imagenes'!$A$3:$A$102,$G$5),OFFSET('Definición técnica de imagenes'!$A$1,MATCH($G$5,'Definición técnica de imagenes'!$A$1:$A$104,0)-1+$N2,1,1,1),"")</f>
        <v>Inicio</v>
      </c>
      <c r="N2" s="2">
        <v>0</v>
      </c>
      <c r="O2" s="2" t="str">
        <f>'Definición técnica de imagenes'!A3</f>
        <v>M3A</v>
      </c>
    </row>
    <row r="3" spans="1:16" ht="15.75" x14ac:dyDescent="0.25">
      <c r="A3" s="1"/>
      <c r="B3" s="4" t="s">
        <v>8</v>
      </c>
      <c r="C3" s="87">
        <v>11</v>
      </c>
      <c r="D3" s="88"/>
      <c r="F3" s="80"/>
      <c r="G3" s="81"/>
      <c r="H3" s="58"/>
      <c r="I3" s="38"/>
      <c r="J3" s="14"/>
      <c r="L3" s="2" t="s">
        <v>154</v>
      </c>
      <c r="M3" s="2" t="str">
        <f ca="1">IF($N3&lt;COUNTIF('Definición técnica de imagenes'!$A$3:$A$102,$G$5),OFFSET('Definición técnica de imagenes'!$A$1,MATCH($G$5,'Definición técnica de imagenes'!$A$1:$A$104,0)-1+$N3,1,1,1),"")</f>
        <v>Contenido</v>
      </c>
      <c r="N3" s="2">
        <v>1</v>
      </c>
      <c r="O3" s="2" t="str">
        <f>'Definición técnica de imagenes'!A4</f>
        <v>M5A</v>
      </c>
    </row>
    <row r="4" spans="1:16" ht="16.5" x14ac:dyDescent="0.3">
      <c r="A4" s="1"/>
      <c r="B4" s="4" t="s">
        <v>54</v>
      </c>
      <c r="C4" s="87" t="s">
        <v>187</v>
      </c>
      <c r="D4" s="88"/>
      <c r="E4" s="5"/>
      <c r="F4" s="37" t="s">
        <v>55</v>
      </c>
      <c r="G4" s="61" t="s">
        <v>56</v>
      </c>
      <c r="H4" s="58"/>
      <c r="I4" s="38"/>
      <c r="J4" s="14"/>
      <c r="K4" s="14"/>
      <c r="M4" s="2" t="str">
        <f ca="1">IF($N4&lt;COUNTIF('Definición técnica de imagenes'!$A$3:$A$102,$G$5),OFFSET('Definición técnica de imagenes'!$A$1,MATCH($G$5,'Definición técnica de imagenes'!$A$1:$A$104,0)-1+$N4,1,1,1),"")</f>
        <v/>
      </c>
      <c r="N4" s="2">
        <v>2</v>
      </c>
      <c r="O4" s="2" t="str">
        <f>'Definición técnica de imagenes'!A5</f>
        <v>M6A</v>
      </c>
    </row>
    <row r="5" spans="1:16" ht="17.25" thickBot="1" x14ac:dyDescent="0.35">
      <c r="A5" s="1"/>
      <c r="B5" s="6" t="s">
        <v>1</v>
      </c>
      <c r="C5" s="89" t="s">
        <v>188</v>
      </c>
      <c r="D5" s="90"/>
      <c r="E5" s="5"/>
      <c r="F5" s="37" t="str">
        <f>IF(G4="Recurso","Motor del recurso","")</f>
        <v>Motor del recurso</v>
      </c>
      <c r="G5" s="61" t="s">
        <v>132</v>
      </c>
      <c r="H5" s="58"/>
      <c r="I5" s="58"/>
      <c r="J5" s="14"/>
      <c r="K5" s="14"/>
      <c r="M5" s="2" t="str">
        <f ca="1">IF($N5&lt;COUNTIF('Definición técnica de imagenes'!$A$3:$A$102,$G$5),OFFSET('Definición técnica de imagenes'!$A$1,MATCH($G$5,'Definición técnica de imagenes'!$A$1:$A$104,0)-1+$N5,1,1,1),"")</f>
        <v/>
      </c>
      <c r="N5" s="2">
        <v>3</v>
      </c>
      <c r="O5" s="2" t="str">
        <f>'Definición técnica de imagenes'!A6</f>
        <v>M7A</v>
      </c>
    </row>
    <row r="6" spans="1:16" ht="16.5" thickBot="1" x14ac:dyDescent="0.3">
      <c r="A6" s="1"/>
      <c r="B6" s="1"/>
      <c r="C6" s="1"/>
      <c r="D6" s="1"/>
      <c r="E6" s="7"/>
      <c r="F6" s="1"/>
      <c r="G6" s="1"/>
      <c r="H6" s="38"/>
      <c r="I6" s="38"/>
      <c r="J6" s="14"/>
      <c r="K6" s="14"/>
      <c r="M6" s="2" t="str">
        <f ca="1">IF($N6&lt;COUNTIF('Definición técnica de imagenes'!$A$3:$A$102,$G$5),OFFSET('Definición técnica de imagenes'!$A$1,MATCH($G$5,'Definición técnica de imagenes'!$A$1:$A$104,0)-1+$N6,1,1,1),"")</f>
        <v/>
      </c>
      <c r="N6" s="2">
        <v>4</v>
      </c>
      <c r="O6" s="2" t="str">
        <f>'Definición técnica de imagenes'!A8</f>
        <v>M8A</v>
      </c>
    </row>
    <row r="7" spans="1:16" ht="15" customHeight="1" x14ac:dyDescent="0.25">
      <c r="A7" s="1"/>
      <c r="B7" s="24" t="s">
        <v>40</v>
      </c>
      <c r="C7" s="74" t="s">
        <v>189</v>
      </c>
      <c r="D7" s="23" t="s">
        <v>39</v>
      </c>
      <c r="F7" s="1"/>
      <c r="G7" s="1"/>
      <c r="H7" s="1"/>
      <c r="I7" s="1"/>
      <c r="J7" s="14"/>
      <c r="K7" s="14"/>
      <c r="M7" s="2" t="str">
        <f ca="1">IF($N7&lt;COUNTIF('Definición técnica de imagenes'!$A$3:$A$102,$G$5),OFFSET('Definición técnica de imagenes'!$A$1,MATCH($G$5,'Definición técnica de imagenes'!$A$1:$A$104,0)-1+$N7,1,1,1),"")</f>
        <v/>
      </c>
      <c r="N7" s="2">
        <v>5</v>
      </c>
      <c r="O7" s="2" t="str">
        <f>'Definición técnica de imagenes'!A9</f>
        <v>M9B</v>
      </c>
    </row>
    <row r="8" spans="1:16" s="8" customFormat="1" ht="16.5" thickBot="1" x14ac:dyDescent="0.3">
      <c r="A8" s="9"/>
      <c r="B8" s="9"/>
      <c r="C8" s="9"/>
      <c r="D8" s="10"/>
      <c r="E8" s="10"/>
      <c r="F8" s="82" t="s">
        <v>62</v>
      </c>
      <c r="G8" s="83"/>
      <c r="H8" s="83"/>
      <c r="I8" s="84"/>
      <c r="J8" s="16"/>
      <c r="K8" s="11"/>
      <c r="M8" s="2" t="str">
        <f ca="1">IF($N8&lt;COUNTIF('Definición técnica de imagenes'!$A$3:$A$102,$G$5),OFFSET('Definición técnica de imagenes'!$A$1,MATCH($G$5,'Definición técnica de imagenes'!$A$1:$A$104,0)-1+$N8,1,1,1),"")</f>
        <v/>
      </c>
      <c r="N8" s="2">
        <v>6</v>
      </c>
      <c r="O8" s="2" t="str">
        <f>'Definición técnica de imagenes'!A10</f>
        <v>M9C</v>
      </c>
      <c r="P8" s="2"/>
    </row>
    <row r="9" spans="1:16" ht="38.85" customHeight="1" thickBot="1" x14ac:dyDescent="0.3">
      <c r="A9" s="21" t="s">
        <v>2</v>
      </c>
      <c r="B9" s="18" t="s">
        <v>9</v>
      </c>
      <c r="C9" s="17" t="s">
        <v>3</v>
      </c>
      <c r="D9" s="17" t="s">
        <v>4</v>
      </c>
      <c r="E9" s="18" t="str">
        <f>IF($G$4="Recurso",$M$1,$L$1)</f>
        <v>Ubicación de la imagen en el recurso F6</v>
      </c>
      <c r="F9" s="57" t="s">
        <v>61</v>
      </c>
      <c r="G9" s="57" t="s">
        <v>59</v>
      </c>
      <c r="H9" s="57" t="s">
        <v>60</v>
      </c>
      <c r="I9" s="57" t="s">
        <v>114</v>
      </c>
      <c r="J9" s="18" t="s">
        <v>6</v>
      </c>
      <c r="K9" s="19" t="s">
        <v>7</v>
      </c>
      <c r="O9" s="2" t="str">
        <f>'Definición técnica de imagenes'!A11</f>
        <v>M10B</v>
      </c>
    </row>
    <row r="10" spans="1:16" s="11" customFormat="1" ht="93.75" customHeight="1" x14ac:dyDescent="0.25">
      <c r="A10" s="12" t="str">
        <f>IF(OR(B10&lt;&gt;"",J10&lt;&gt;""),"IMG01","")</f>
        <v>IMG01</v>
      </c>
      <c r="B10" s="62" t="s">
        <v>190</v>
      </c>
      <c r="C10" s="20" t="str">
        <f t="shared" ref="C10:C41" si="0">IF(OR(B10&lt;&gt;"",J10&lt;&gt;""),IF($G$4="Recurso",CONCATENATE($G$4," ",$G$5),$G$4),"")</f>
        <v>Recurso F6</v>
      </c>
      <c r="D10" s="63" t="s">
        <v>191</v>
      </c>
      <c r="E10" s="63" t="s">
        <v>150</v>
      </c>
      <c r="F10" s="13" t="str">
        <f t="shared" ref="F10" ca="1" si="1">IF(OR(B10&lt;&gt;"",J10&lt;&gt;""),CONCATENATE($C$7,"_",$A10,IF($G$4="Cuaderno de Estudio","_small",CONCATENATE(IF(I10="","","n"),IF(LEFT($G$5,1)="F",".jpg",".png")))),"")</f>
        <v>CN_11_09_REC10_IMG01.jpg</v>
      </c>
      <c r="G10" s="13" t="str">
        <f ca="1">IF($F10&lt;&gt;"",IF($G$4="Recurso",VLOOKUP($E10,OFFSET('Definición técnica de imagenes'!$A$1,MATCH($G$5,'Definición técnica de imagenes'!$A$1:$A$104,0)-1,1,COUNTIF('Definición técnica de imagenes'!$A$3:$A$102,$G$5),5),5,FALSE),'Definición técnica de imagenes'!$F$16),"")</f>
        <v>350 x 230 px</v>
      </c>
      <c r="H10" s="13" t="str">
        <f t="shared" ref="H10" ca="1" si="2">IF(AND(I10&lt;&gt;"",I10&lt;&gt;0),IF(OR(B10&lt;&gt;"",J10&lt;&gt;""),CONCATENATE($C$7,"_",$A10,IF($G$4="Cuaderno de Estudio","_zoom",CONCATENATE("a",IF(LEFT($G$5,1)="F",".jpg",".png")))),""),"")</f>
        <v/>
      </c>
      <c r="I10" s="13" t="str">
        <f ca="1">IF(OR($B10&lt;&gt;"",$J10&lt;&gt;""),IF($G$4="Recurso",IF(VLOOKUP($E10,OFFSET('Definición técnica de imagenes'!$A$1,MATCH($G$5,'Definición técnica de imagenes'!$A$1:$A$104,0)-1,1,COUNTIF('Definición técnica de imagenes'!$A$3:$A$102,$G$5),6),6,FALSE)=0,"",VLOOKUP($E10,OFFSET('Definición técnica de imagenes'!$A$1,MATCH($G$5,'Definición técnica de imagenes'!$A$1:$A$104,0)-1,1,COUNTIF('Definición técnica de imagenes'!$A$3:$A$102,$G$5),6),6,FALSE)),'Definición técnica de imagenes'!$G$16),"")</f>
        <v/>
      </c>
      <c r="J10" s="63"/>
      <c r="K10" s="64" t="s">
        <v>192</v>
      </c>
      <c r="O10" s="2" t="str">
        <f>'Definición técnica de imagenes'!A12</f>
        <v>M12D</v>
      </c>
    </row>
    <row r="11" spans="1:16" s="11" customFormat="1" ht="102.75" customHeight="1" x14ac:dyDescent="0.25">
      <c r="A11" s="12" t="str">
        <f t="shared" ref="A11:A18" si="3">IF(OR(B11&lt;&gt;"",J11&lt;&gt;""),CONCATENATE(LEFT(A10,3),IF(MID(A10,4,2)+1&lt;10,CONCATENATE("0",MID(A10,4,2)+1))),"")</f>
        <v>IMG02</v>
      </c>
      <c r="B11" s="62" t="s">
        <v>193</v>
      </c>
      <c r="C11" s="20" t="str">
        <f t="shared" si="0"/>
        <v>Recurso F6</v>
      </c>
      <c r="D11" s="63" t="s">
        <v>191</v>
      </c>
      <c r="E11" s="63" t="s">
        <v>155</v>
      </c>
      <c r="F11" s="13" t="str">
        <f t="shared" ref="F11:F74" ca="1" si="4">IF(OR(B11&lt;&gt;"",J11&lt;&gt;""),CONCATENATE($C$7,"_",$A11,IF($G$4="Cuaderno de Estudio","_small",CONCATENATE(IF(I11="","","n"),IF(LEFT($G$5,1)="F",".jpg",".png")))),"")</f>
        <v>CN_11_09_REC10_IMG02n.jpg</v>
      </c>
      <c r="G11" s="13" t="str">
        <f ca="1">IF($F11&lt;&gt;"",IF($G$4="Recurso",VLOOKUP($E11,OFFSET('Definición técnica de imagenes'!$A$1,MATCH($G$5,'Definición técnica de imagenes'!$A$1:$A$104,0)-1,1,COUNTIF('Definición técnica de imagenes'!$A$3:$A$102,$G$5),5),5,FALSE),'Definición técnica de imagenes'!$F$16),"")</f>
        <v>320 x 480 px</v>
      </c>
      <c r="H11" s="13" t="str">
        <f t="shared" ref="H11:H74" ca="1" si="5">IF(AND(I11&lt;&gt;"",I11&lt;&gt;0),IF(OR(B11&lt;&gt;"",J11&lt;&gt;""),CONCATENATE($C$7,"_",$A11,IF($G$4="Cuaderno de Estudio","_zoom",CONCATENATE("a",IF(LEFT($G$5,1)="F",".jpg",".png")))),""),"")</f>
        <v>CN_11_09_REC10_IMG02a.jpg</v>
      </c>
      <c r="I11" s="13" t="str">
        <f ca="1">IF(OR($B11&lt;&gt;"",$J11&lt;&gt;""),IF($G$4="Recurso",IF(VLOOKUP($E11,OFFSET('Definición técnica de imagenes'!$A$1,MATCH($G$5,'Definición técnica de imagenes'!$A$1:$A$104,0)-1,1,COUNTIF('Definición técnica de imagenes'!$A$3:$A$102,$G$5),6),6,FALSE)=0,"",VLOOKUP($E11,OFFSET('Definición técnica de imagenes'!$A$1,MATCH($G$5,'Definición técnica de imagenes'!$A$1:$A$104,0)-1,1,COUNTIF('Definición técnica de imagenes'!$A$3:$A$102,$G$5),6),6,FALSE)),'Definición técnica de imagenes'!$G$16),"")</f>
        <v>800 x 458 px</v>
      </c>
      <c r="J11" s="64"/>
      <c r="K11" s="65" t="s">
        <v>194</v>
      </c>
      <c r="O11" s="2" t="str">
        <f>'Definición técnica de imagenes'!A13</f>
        <v>M101</v>
      </c>
    </row>
    <row r="12" spans="1:16" s="11" customFormat="1" ht="115.5" customHeight="1" x14ac:dyDescent="0.25">
      <c r="A12" s="12" t="str">
        <f t="shared" si="3"/>
        <v>IMG03</v>
      </c>
      <c r="B12" s="62" t="s">
        <v>195</v>
      </c>
      <c r="C12" s="20" t="str">
        <f t="shared" si="0"/>
        <v>Recurso F6</v>
      </c>
      <c r="D12" s="63" t="s">
        <v>196</v>
      </c>
      <c r="E12" s="63" t="s">
        <v>155</v>
      </c>
      <c r="F12" s="13" t="str">
        <f t="shared" ca="1" si="4"/>
        <v>CN_11_09_REC10_IMG03n.jpg</v>
      </c>
      <c r="G12" s="13" t="str">
        <f ca="1">IF($F12&lt;&gt;"",IF($G$4="Recurso",VLOOKUP($E12,OFFSET('Definición técnica de imagenes'!$A$1,MATCH($G$5,'Definición técnica de imagenes'!$A$1:$A$104,0)-1,1,COUNTIF('Definición técnica de imagenes'!$A$3:$A$102,$G$5),5),5,FALSE),'Definición técnica de imagenes'!$F$16),"")</f>
        <v>320 x 480 px</v>
      </c>
      <c r="H12" s="13" t="str">
        <f t="shared" ca="1" si="5"/>
        <v>CN_11_09_REC10_IMG03a.jpg</v>
      </c>
      <c r="I12" s="13" t="str">
        <f ca="1">IF(OR($B12&lt;&gt;"",$J12&lt;&gt;""),IF($G$4="Recurso",IF(VLOOKUP($E12,OFFSET('Definición técnica de imagenes'!$A$1,MATCH($G$5,'Definición técnica de imagenes'!$A$1:$A$104,0)-1,1,COUNTIF('Definición técnica de imagenes'!$A$3:$A$102,$G$5),6),6,FALSE)=0,"",VLOOKUP($E12,OFFSET('Definición técnica de imagenes'!$A$1,MATCH($G$5,'Definición técnica de imagenes'!$A$1:$A$104,0)-1,1,COUNTIF('Definición técnica de imagenes'!$A$3:$A$102,$G$5),6),6,FALSE)),'Definición técnica de imagenes'!$G$16),"")</f>
        <v>800 x 458 px</v>
      </c>
      <c r="J12" s="64"/>
      <c r="K12" s="64" t="s">
        <v>197</v>
      </c>
      <c r="O12" s="2" t="str">
        <f>'Definición técnica de imagenes'!A18</f>
        <v>Diaporama F1</v>
      </c>
    </row>
    <row r="13" spans="1:16" s="11" customFormat="1" ht="126.75" customHeight="1" x14ac:dyDescent="0.25">
      <c r="A13" s="12" t="str">
        <f t="shared" si="3"/>
        <v>IMG04</v>
      </c>
      <c r="B13" s="62" t="s">
        <v>198</v>
      </c>
      <c r="C13" s="20" t="str">
        <f t="shared" si="0"/>
        <v>Recurso F6</v>
      </c>
      <c r="D13" s="63" t="s">
        <v>191</v>
      </c>
      <c r="E13" s="63" t="s">
        <v>155</v>
      </c>
      <c r="F13" s="13" t="str">
        <f t="shared" ca="1" si="4"/>
        <v>CN_11_09_REC10_IMG04n.jpg</v>
      </c>
      <c r="G13" s="13" t="str">
        <f ca="1">IF($F13&lt;&gt;"",IF($G$4="Recurso",VLOOKUP($E13,OFFSET('Definición técnica de imagenes'!$A$1,MATCH($G$5,'Definición técnica de imagenes'!$A$1:$A$104,0)-1,1,COUNTIF('Definición técnica de imagenes'!$A$3:$A$102,$G$5),5),5,FALSE),'Definición técnica de imagenes'!$F$16),"")</f>
        <v>320 x 480 px</v>
      </c>
      <c r="H13" s="13" t="str">
        <f t="shared" ca="1" si="5"/>
        <v>CN_11_09_REC10_IMG04a.jpg</v>
      </c>
      <c r="I13" s="13" t="str">
        <f ca="1">IF(OR($B13&lt;&gt;"",$J13&lt;&gt;""),IF($G$4="Recurso",IF(VLOOKUP($E13,OFFSET('Definición técnica de imagenes'!$A$1,MATCH($G$5,'Definición técnica de imagenes'!$A$1:$A$104,0)-1,1,COUNTIF('Definición técnica de imagenes'!$A$3:$A$102,$G$5),6),6,FALSE)=0,"",VLOOKUP($E13,OFFSET('Definición técnica de imagenes'!$A$1,MATCH($G$5,'Definición técnica de imagenes'!$A$1:$A$104,0)-1,1,COUNTIF('Definición técnica de imagenes'!$A$3:$A$102,$G$5),6),6,FALSE)),'Definición técnica de imagenes'!$G$16),"")</f>
        <v>800 x 458 px</v>
      </c>
      <c r="J13" s="64"/>
      <c r="K13" s="64" t="s">
        <v>199</v>
      </c>
      <c r="O13" s="2" t="str">
        <f>'Definición técnica de imagenes'!A19</f>
        <v>F4</v>
      </c>
    </row>
    <row r="14" spans="1:16" s="11" customFormat="1" ht="135" customHeight="1" x14ac:dyDescent="0.25">
      <c r="A14" s="12" t="str">
        <f t="shared" si="3"/>
        <v>IMG05</v>
      </c>
      <c r="B14" s="62">
        <v>38897158</v>
      </c>
      <c r="C14" s="20" t="str">
        <f t="shared" si="0"/>
        <v>Recurso F6</v>
      </c>
      <c r="D14" s="63" t="s">
        <v>196</v>
      </c>
      <c r="E14" s="63" t="s">
        <v>150</v>
      </c>
      <c r="F14" s="13" t="str">
        <f t="shared" ca="1" si="4"/>
        <v>CN_11_09_REC10_IMG05.jpg</v>
      </c>
      <c r="G14" s="13" t="str">
        <f ca="1">IF($F14&lt;&gt;"",IF($G$4="Recurso",VLOOKUP($E14,OFFSET('Definición técnica de imagenes'!$A$1,MATCH($G$5,'Definición técnica de imagenes'!$A$1:$A$104,0)-1,1,COUNTIF('Definición técnica de imagenes'!$A$3:$A$102,$G$5),5),5,FALSE),'Definición técnica de imagenes'!$F$16),"")</f>
        <v>350 x 230 px</v>
      </c>
      <c r="H14" s="13" t="str">
        <f t="shared" ca="1" si="5"/>
        <v/>
      </c>
      <c r="I14" s="13" t="str">
        <f ca="1">IF(OR($B14&lt;&gt;"",$J14&lt;&gt;""),IF($G$4="Recurso",IF(VLOOKUP($E14,OFFSET('Definición técnica de imagenes'!$A$1,MATCH($G$5,'Definición técnica de imagenes'!$A$1:$A$104,0)-1,1,COUNTIF('Definición técnica de imagenes'!$A$3:$A$102,$G$5),6),6,FALSE)=0,"",VLOOKUP($E14,OFFSET('Definición técnica de imagenes'!$A$1,MATCH($G$5,'Definición técnica de imagenes'!$A$1:$A$104,0)-1,1,COUNTIF('Definición técnica de imagenes'!$A$3:$A$102,$G$5),6),6,FALSE)),'Definición técnica de imagenes'!$G$16),"")</f>
        <v/>
      </c>
      <c r="J14" s="64"/>
      <c r="K14" s="64"/>
      <c r="O14" s="2" t="str">
        <f>'Definición técnica de imagenes'!A22</f>
        <v>F6</v>
      </c>
    </row>
    <row r="15" spans="1:16" s="11" customFormat="1" ht="108" x14ac:dyDescent="0.25">
      <c r="A15" s="12" t="str">
        <f t="shared" si="3"/>
        <v>IMG06</v>
      </c>
      <c r="B15" s="62" t="s">
        <v>200</v>
      </c>
      <c r="C15" s="20" t="str">
        <f t="shared" si="0"/>
        <v>Recurso F6</v>
      </c>
      <c r="D15" s="63" t="s">
        <v>191</v>
      </c>
      <c r="E15" s="63" t="s">
        <v>155</v>
      </c>
      <c r="F15" s="13" t="str">
        <f t="shared" ca="1" si="4"/>
        <v>CN_11_09_REC10_IMG06n.jpg</v>
      </c>
      <c r="G15" s="13" t="str">
        <f ca="1">IF($F15&lt;&gt;"",IF($G$4="Recurso",VLOOKUP($E15,OFFSET('Definición técnica de imagenes'!$A$1,MATCH($G$5,'Definición técnica de imagenes'!$A$1:$A$104,0)-1,1,COUNTIF('Definición técnica de imagenes'!$A$3:$A$102,$G$5),5),5,FALSE),'Definición técnica de imagenes'!$F$16),"")</f>
        <v>320 x 480 px</v>
      </c>
      <c r="H15" s="13" t="str">
        <f t="shared" ca="1" si="5"/>
        <v>CN_11_09_REC10_IMG06a.jpg</v>
      </c>
      <c r="I15" s="13" t="str">
        <f ca="1">IF(OR($B15&lt;&gt;"",$J15&lt;&gt;""),IF($G$4="Recurso",IF(VLOOKUP($E15,OFFSET('Definición técnica de imagenes'!$A$1,MATCH($G$5,'Definición técnica de imagenes'!$A$1:$A$104,0)-1,1,COUNTIF('Definición técnica de imagenes'!$A$3:$A$102,$G$5),6),6,FALSE)=0,"",VLOOKUP($E15,OFFSET('Definición técnica de imagenes'!$A$1,MATCH($G$5,'Definición técnica de imagenes'!$A$1:$A$104,0)-1,1,COUNTIF('Definición técnica de imagenes'!$A$3:$A$102,$G$5),6),6,FALSE)),'Definición técnica de imagenes'!$G$16),"")</f>
        <v>800 x 458 px</v>
      </c>
      <c r="J15" s="66"/>
      <c r="K15" s="66" t="s">
        <v>201</v>
      </c>
      <c r="O15" s="2" t="str">
        <f>'Definición técnica de imagenes'!A24</f>
        <v>F6B</v>
      </c>
    </row>
    <row r="16" spans="1:16" s="11" customFormat="1" ht="158.25" customHeight="1" x14ac:dyDescent="0.3">
      <c r="A16" s="12" t="str">
        <f t="shared" si="3"/>
        <v>IMG07</v>
      </c>
      <c r="B16" s="62" t="s">
        <v>202</v>
      </c>
      <c r="C16" s="20" t="str">
        <f t="shared" si="0"/>
        <v>Recurso F6</v>
      </c>
      <c r="D16" s="63" t="s">
        <v>191</v>
      </c>
      <c r="E16" s="63" t="s">
        <v>155</v>
      </c>
      <c r="F16" s="13" t="str">
        <f t="shared" ca="1" si="4"/>
        <v>CN_11_09_REC10_IMG07n.jpg</v>
      </c>
      <c r="G16" s="13" t="str">
        <f ca="1">IF($F16&lt;&gt;"",IF($G$4="Recurso",VLOOKUP($E16,OFFSET('Definición técnica de imagenes'!$A$1,MATCH($G$5,'Definición técnica de imagenes'!$A$1:$A$104,0)-1,1,COUNTIF('Definición técnica de imagenes'!$A$3:$A$102,$G$5),5),5,FALSE),'Definición técnica de imagenes'!$F$16),"")</f>
        <v>320 x 480 px</v>
      </c>
      <c r="H16" s="13" t="str">
        <f t="shared" ca="1" si="5"/>
        <v>CN_11_09_REC10_IMG07a.jpg</v>
      </c>
      <c r="I16" s="13" t="str">
        <f ca="1">IF(OR($B16&lt;&gt;"",$J16&lt;&gt;""),IF($G$4="Recurso",IF(VLOOKUP($E16,OFFSET('Definición técnica de imagenes'!$A$1,MATCH($G$5,'Definición técnica de imagenes'!$A$1:$A$104,0)-1,1,COUNTIF('Definición técnica de imagenes'!$A$3:$A$102,$G$5),6),6,FALSE)=0,"",VLOOKUP($E16,OFFSET('Definición técnica de imagenes'!$A$1,MATCH($G$5,'Definición técnica de imagenes'!$A$1:$A$104,0)-1,1,COUNTIF('Definición técnica de imagenes'!$A$3:$A$102,$G$5),6),6,FALSE)),'Definición técnica de imagenes'!$G$16),"")</f>
        <v>800 x 458 px</v>
      </c>
      <c r="J16" s="67"/>
      <c r="K16" s="68" t="s">
        <v>203</v>
      </c>
      <c r="O16" s="2" t="str">
        <f>'Definición técnica de imagenes'!A25</f>
        <v>F7</v>
      </c>
    </row>
    <row r="17" spans="1:15" s="11" customFormat="1" ht="119.25" customHeight="1" x14ac:dyDescent="0.25">
      <c r="A17" s="12" t="str">
        <f t="shared" si="3"/>
        <v>IMG08</v>
      </c>
      <c r="B17" s="62" t="s">
        <v>202</v>
      </c>
      <c r="C17" s="20" t="str">
        <f t="shared" si="0"/>
        <v>Recurso F6</v>
      </c>
      <c r="D17" s="63" t="s">
        <v>191</v>
      </c>
      <c r="E17" s="63" t="s">
        <v>155</v>
      </c>
      <c r="F17" s="13" t="str">
        <f t="shared" ca="1" si="4"/>
        <v>CN_11_09_REC10_IMG08n.jpg</v>
      </c>
      <c r="G17" s="13" t="str">
        <f ca="1">IF($F17&lt;&gt;"",IF($G$4="Recurso",VLOOKUP($E17,OFFSET('Definición técnica de imagenes'!$A$1,MATCH($G$5,'Definición técnica de imagenes'!$A$1:$A$104,0)-1,1,COUNTIF('Definición técnica de imagenes'!$A$3:$A$102,$G$5),5),5,FALSE),'Definición técnica de imagenes'!$F$16),"")</f>
        <v>320 x 480 px</v>
      </c>
      <c r="H17" s="13" t="str">
        <f t="shared" ca="1" si="5"/>
        <v>CN_11_09_REC10_IMG08a.jpg</v>
      </c>
      <c r="I17" s="13" t="str">
        <f ca="1">IF(OR($B17&lt;&gt;"",$J17&lt;&gt;""),IF($G$4="Recurso",IF(VLOOKUP($E17,OFFSET('Definición técnica de imagenes'!$A$1,MATCH($G$5,'Definición técnica de imagenes'!$A$1:$A$104,0)-1,1,COUNTIF('Definición técnica de imagenes'!$A$3:$A$102,$G$5),6),6,FALSE)=0,"",VLOOKUP($E17,OFFSET('Definición técnica de imagenes'!$A$1,MATCH($G$5,'Definición técnica de imagenes'!$A$1:$A$104,0)-1,1,COUNTIF('Definición técnica de imagenes'!$A$3:$A$102,$G$5),6),6,FALSE)),'Definición técnica de imagenes'!$G$16),"")</f>
        <v>800 x 458 px</v>
      </c>
      <c r="J17" s="66"/>
      <c r="K17" s="66" t="s">
        <v>203</v>
      </c>
      <c r="O17" s="2" t="str">
        <f>'Definición técnica de imagenes'!A27</f>
        <v>F7B</v>
      </c>
    </row>
    <row r="18" spans="1:15" s="11" customFormat="1" ht="132" customHeight="1" x14ac:dyDescent="0.25">
      <c r="A18" s="12" t="str">
        <f t="shared" si="3"/>
        <v>IMG09</v>
      </c>
      <c r="B18" s="62" t="s">
        <v>202</v>
      </c>
      <c r="C18" s="20" t="str">
        <f t="shared" si="0"/>
        <v>Recurso F6</v>
      </c>
      <c r="D18" s="63" t="s">
        <v>191</v>
      </c>
      <c r="E18" s="63" t="s">
        <v>155</v>
      </c>
      <c r="F18" s="13" t="str">
        <f t="shared" ca="1" si="4"/>
        <v>CN_11_09_REC10_IMG09n.jpg</v>
      </c>
      <c r="G18" s="13" t="str">
        <f ca="1">IF($F18&lt;&gt;"",IF($G$4="Recurso",VLOOKUP($E18,OFFSET('Definición técnica de imagenes'!$A$1,MATCH($G$5,'Definición técnica de imagenes'!$A$1:$A$104,0)-1,1,COUNTIF('Definición técnica de imagenes'!$A$3:$A$102,$G$5),5),5,FALSE),'Definición técnica de imagenes'!$F$16),"")</f>
        <v>320 x 480 px</v>
      </c>
      <c r="H18" s="13" t="str">
        <f t="shared" ca="1" si="5"/>
        <v>CN_11_09_REC10_IMG09a.jpg</v>
      </c>
      <c r="I18" s="13" t="str">
        <f ca="1">IF(OR($B18&lt;&gt;"",$J18&lt;&gt;""),IF($G$4="Recurso",IF(VLOOKUP($E18,OFFSET('Definición técnica de imagenes'!$A$1,MATCH($G$5,'Definición técnica de imagenes'!$A$1:$A$104,0)-1,1,COUNTIF('Definición técnica de imagenes'!$A$3:$A$102,$G$5),6),6,FALSE)=0,"",VLOOKUP($E18,OFFSET('Definición técnica de imagenes'!$A$1,MATCH($G$5,'Definición técnica de imagenes'!$A$1:$A$104,0)-1,1,COUNTIF('Definición técnica de imagenes'!$A$3:$A$102,$G$5),6),6,FALSE)),'Definición técnica de imagenes'!$G$16),"")</f>
        <v>800 x 458 px</v>
      </c>
      <c r="J18" s="66"/>
      <c r="K18" s="66" t="s">
        <v>203</v>
      </c>
      <c r="O18" s="2" t="str">
        <f>'Definición técnica de imagenes'!A30</f>
        <v>F8</v>
      </c>
    </row>
    <row r="19" spans="1:15" s="11" customFormat="1" ht="129" customHeight="1" x14ac:dyDescent="0.3">
      <c r="A19" s="12" t="str">
        <f t="shared" ref="A19:A50" si="6">IF(OR(B19&lt;&gt;"",J19&lt;&gt;""),CONCATENATE(LEFT(A18,3),IF(MID(A18,4,2)+1&lt;10,CONCATENATE("0",MID(A18,4,2)+1),MID(A18,4,2)+1)),"")</f>
        <v>IMG10</v>
      </c>
      <c r="B19" s="62">
        <v>75998794</v>
      </c>
      <c r="C19" s="20" t="str">
        <f t="shared" si="0"/>
        <v>Recurso F6</v>
      </c>
      <c r="D19" s="63" t="s">
        <v>196</v>
      </c>
      <c r="E19" s="63" t="s">
        <v>150</v>
      </c>
      <c r="F19" s="13" t="str">
        <f t="shared" ca="1" si="4"/>
        <v>CN_11_09_REC10_IMG10.jpg</v>
      </c>
      <c r="G19" s="13" t="str">
        <f ca="1">IF($F19&lt;&gt;"",IF($G$4="Recurso",VLOOKUP($E19,OFFSET('Definición técnica de imagenes'!$A$1,MATCH($G$5,'Definición técnica de imagenes'!$A$1:$A$104,0)-1,1,COUNTIF('Definición técnica de imagenes'!$A$3:$A$102,$G$5),5),5,FALSE),'Definición técnica de imagenes'!$F$16),"")</f>
        <v>350 x 230 px</v>
      </c>
      <c r="H19" s="13" t="str">
        <f t="shared" ca="1" si="5"/>
        <v/>
      </c>
      <c r="I19" s="13" t="str">
        <f ca="1">IF(OR($B19&lt;&gt;"",$J19&lt;&gt;""),IF($G$4="Recurso",IF(VLOOKUP($E19,OFFSET('Definición técnica de imagenes'!$A$1,MATCH($G$5,'Definición técnica de imagenes'!$A$1:$A$104,0)-1,1,COUNTIF('Definición técnica de imagenes'!$A$3:$A$102,$G$5),6),6,FALSE)=0,"",VLOOKUP($E19,OFFSET('Definición técnica de imagenes'!$A$1,MATCH($G$5,'Definición técnica de imagenes'!$A$1:$A$104,0)-1,1,COUNTIF('Definición técnica de imagenes'!$A$3:$A$102,$G$5),6),6,FALSE)),'Definición técnica de imagenes'!$G$16),"")</f>
        <v/>
      </c>
      <c r="J19" s="67"/>
      <c r="K19" s="68"/>
      <c r="O19" s="2" t="str">
        <f>'Definición técnica de imagenes'!A31</f>
        <v>F10</v>
      </c>
    </row>
    <row r="20" spans="1:15" s="11" customFormat="1" ht="154.5" customHeight="1" x14ac:dyDescent="0.25">
      <c r="A20" s="12" t="str">
        <f t="shared" si="6"/>
        <v>IMG11</v>
      </c>
      <c r="B20" s="62" t="s">
        <v>202</v>
      </c>
      <c r="C20" s="20" t="str">
        <f t="shared" si="0"/>
        <v>Recurso F6</v>
      </c>
      <c r="D20" s="63" t="s">
        <v>191</v>
      </c>
      <c r="E20" s="63" t="s">
        <v>155</v>
      </c>
      <c r="F20" s="13" t="str">
        <f t="shared" ca="1" si="4"/>
        <v>CN_11_09_REC10_IMG11n.jpg</v>
      </c>
      <c r="G20" s="13" t="str">
        <f ca="1">IF($F20&lt;&gt;"",IF($G$4="Recurso",VLOOKUP($E20,OFFSET('Definición técnica de imagenes'!$A$1,MATCH($G$5,'Definición técnica de imagenes'!$A$1:$A$104,0)-1,1,COUNTIF('Definición técnica de imagenes'!$A$3:$A$102,$G$5),5),5,FALSE),'Definición técnica de imagenes'!$F$16),"")</f>
        <v>320 x 480 px</v>
      </c>
      <c r="H20" s="13" t="str">
        <f t="shared" ca="1" si="5"/>
        <v>CN_11_09_REC10_IMG11a.jpg</v>
      </c>
      <c r="I20" s="13" t="str">
        <f ca="1">IF(OR($B20&lt;&gt;"",$J20&lt;&gt;""),IF($G$4="Recurso",IF(VLOOKUP($E20,OFFSET('Definición técnica de imagenes'!$A$1,MATCH($G$5,'Definición técnica de imagenes'!$A$1:$A$104,0)-1,1,COUNTIF('Definición técnica de imagenes'!$A$3:$A$102,$G$5),6),6,FALSE)=0,"",VLOOKUP($E20,OFFSET('Definición técnica de imagenes'!$A$1,MATCH($G$5,'Definición técnica de imagenes'!$A$1:$A$104,0)-1,1,COUNTIF('Definición técnica de imagenes'!$A$3:$A$102,$G$5),6),6,FALSE)),'Definición técnica de imagenes'!$G$16),"")</f>
        <v>800 x 458 px</v>
      </c>
      <c r="J20" s="64"/>
      <c r="K20" s="66" t="s">
        <v>203</v>
      </c>
      <c r="O20" s="2" t="str">
        <f>'Definición técnica de imagenes'!A32</f>
        <v>F10B</v>
      </c>
    </row>
    <row r="21" spans="1:15" s="11" customFormat="1" ht="136.5" customHeight="1" x14ac:dyDescent="0.25">
      <c r="A21" s="12" t="str">
        <f t="shared" si="6"/>
        <v>IMG12</v>
      </c>
      <c r="B21" s="62" t="s">
        <v>204</v>
      </c>
      <c r="C21" s="20" t="str">
        <f t="shared" si="0"/>
        <v>Recurso F6</v>
      </c>
      <c r="D21" s="63" t="s">
        <v>196</v>
      </c>
      <c r="E21" s="63" t="s">
        <v>155</v>
      </c>
      <c r="F21" s="13" t="str">
        <f t="shared" ca="1" si="4"/>
        <v>CN_11_09_REC10_IMG12n.jpg</v>
      </c>
      <c r="G21" s="13" t="str">
        <f ca="1">IF($F21&lt;&gt;"",IF($G$4="Recurso",VLOOKUP($E21,OFFSET('Definición técnica de imagenes'!$A$1,MATCH($G$5,'Definición técnica de imagenes'!$A$1:$A$104,0)-1,1,COUNTIF('Definición técnica de imagenes'!$A$3:$A$102,$G$5),5),5,FALSE),'Definición técnica de imagenes'!$F$16),"")</f>
        <v>320 x 480 px</v>
      </c>
      <c r="H21" s="13" t="str">
        <f t="shared" ca="1" si="5"/>
        <v>CN_11_09_REC10_IMG12a.jpg</v>
      </c>
      <c r="I21" s="13" t="str">
        <f ca="1">IF(OR($B21&lt;&gt;"",$J21&lt;&gt;""),IF($G$4="Recurso",IF(VLOOKUP($E21,OFFSET('Definición técnica de imagenes'!$A$1,MATCH($G$5,'Definición técnica de imagenes'!$A$1:$A$104,0)-1,1,COUNTIF('Definición técnica de imagenes'!$A$3:$A$102,$G$5),6),6,FALSE)=0,"",VLOOKUP($E21,OFFSET('Definición técnica de imagenes'!$A$1,MATCH($G$5,'Definición técnica de imagenes'!$A$1:$A$104,0)-1,1,COUNTIF('Definición técnica de imagenes'!$A$3:$A$102,$G$5),6),6,FALSE)),'Definición técnica de imagenes'!$G$16),"")</f>
        <v>800 x 458 px</v>
      </c>
      <c r="J21" s="66"/>
      <c r="K21" s="66"/>
      <c r="O21" s="2" t="str">
        <f>'Definición técnica de imagenes'!A33</f>
        <v>F11</v>
      </c>
    </row>
    <row r="22" spans="1:15" s="11" customFormat="1" ht="139.5" customHeight="1" x14ac:dyDescent="0.25">
      <c r="A22" s="12" t="str">
        <f t="shared" si="6"/>
        <v>IMG13</v>
      </c>
      <c r="B22" s="62" t="s">
        <v>202</v>
      </c>
      <c r="C22" s="20" t="str">
        <f t="shared" si="0"/>
        <v>Recurso F6</v>
      </c>
      <c r="D22" s="63" t="s">
        <v>191</v>
      </c>
      <c r="E22" s="63"/>
      <c r="F22" s="13" t="e">
        <f t="shared" ca="1" si="4"/>
        <v>#N/A</v>
      </c>
      <c r="G22" s="13" t="e">
        <f ca="1">IF($F22&lt;&gt;"",IF($G$4="Recurso",VLOOKUP($E22,OFFSET('Definición técnica de imagenes'!$A$1,MATCH($G$5,'Definición técnica de imagenes'!$A$1:$A$104,0)-1,1,COUNTIF('Definición técnica de imagenes'!$A$3:$A$102,$G$5),5),5,FALSE),'Definición técnica de imagenes'!$F$16),"")</f>
        <v>#N/A</v>
      </c>
      <c r="H22" s="13" t="e">
        <f t="shared" ca="1" si="5"/>
        <v>#N/A</v>
      </c>
      <c r="I22" s="13" t="e">
        <f ca="1">IF(OR($B22&lt;&gt;"",$J22&lt;&gt;""),IF($G$4="Recurso",IF(VLOOKUP($E22,OFFSET('Definición técnica de imagenes'!$A$1,MATCH($G$5,'Definición técnica de imagenes'!$A$1:$A$104,0)-1,1,COUNTIF('Definición técnica de imagenes'!$A$3:$A$102,$G$5),6),6,FALSE)=0,"",VLOOKUP($E22,OFFSET('Definición técnica de imagenes'!$A$1,MATCH($G$5,'Definición técnica de imagenes'!$A$1:$A$104,0)-1,1,COUNTIF('Definición técnica de imagenes'!$A$3:$A$102,$G$5),6),6,FALSE)),'Definición técnica de imagenes'!$G$16),"")</f>
        <v>#N/A</v>
      </c>
      <c r="J22"/>
      <c r="K22" s="69" t="s">
        <v>205</v>
      </c>
      <c r="O22" s="2" t="str">
        <f>'Definición técnica de imagenes'!A34</f>
        <v>F12</v>
      </c>
    </row>
    <row r="23" spans="1:15" s="11" customFormat="1" ht="93.75" customHeight="1" x14ac:dyDescent="0.25">
      <c r="A23" s="12" t="str">
        <f t="shared" si="6"/>
        <v>IMG14</v>
      </c>
      <c r="B23" s="62" t="s">
        <v>202</v>
      </c>
      <c r="C23" s="20" t="str">
        <f t="shared" si="0"/>
        <v>Recurso F6</v>
      </c>
      <c r="D23" s="63" t="s">
        <v>191</v>
      </c>
      <c r="E23" s="63"/>
      <c r="F23" s="13" t="e">
        <f t="shared" ca="1" si="4"/>
        <v>#N/A</v>
      </c>
      <c r="G23" s="13" t="e">
        <f ca="1">IF($F23&lt;&gt;"",IF($G$4="Recurso",VLOOKUP($E23,OFFSET('Definición técnica de imagenes'!$A$1,MATCH($G$5,'Definición técnica de imagenes'!$A$1:$A$104,0)-1,1,COUNTIF('Definición técnica de imagenes'!$A$3:$A$102,$G$5),5),5,FALSE),'Definición técnica de imagenes'!$F$16),"")</f>
        <v>#N/A</v>
      </c>
      <c r="H23" s="13" t="e">
        <f t="shared" ca="1" si="5"/>
        <v>#N/A</v>
      </c>
      <c r="I23" s="13" t="e">
        <f ca="1">IF(OR($B23&lt;&gt;"",$J23&lt;&gt;""),IF($G$4="Recurso",IF(VLOOKUP($E23,OFFSET('Definición técnica de imagenes'!$A$1,MATCH($G$5,'Definición técnica de imagenes'!$A$1:$A$104,0)-1,1,COUNTIF('Definición técnica de imagenes'!$A$3:$A$102,$G$5),6),6,FALSE)=0,"",VLOOKUP($E23,OFFSET('Definición técnica de imagenes'!$A$1,MATCH($G$5,'Definición técnica de imagenes'!$A$1:$A$104,0)-1,1,COUNTIF('Definición técnica de imagenes'!$A$3:$A$102,$G$5),6),6,FALSE)),'Definición técnica de imagenes'!$G$16),"")</f>
        <v>#N/A</v>
      </c>
      <c r="J23" s="64"/>
      <c r="K23" s="69" t="s">
        <v>205</v>
      </c>
      <c r="O23" s="2" t="str">
        <f>'Definición técnica de imagenes'!A35</f>
        <v>F13</v>
      </c>
    </row>
    <row r="24" spans="1:15" s="11" customFormat="1" ht="65.25" customHeight="1" x14ac:dyDescent="0.25">
      <c r="A24" s="12" t="str">
        <f t="shared" si="6"/>
        <v>IMG15</v>
      </c>
      <c r="B24" s="62" t="s">
        <v>202</v>
      </c>
      <c r="C24" s="20" t="str">
        <f t="shared" si="0"/>
        <v>Recurso F6</v>
      </c>
      <c r="D24" s="63" t="s">
        <v>191</v>
      </c>
      <c r="E24" s="63"/>
      <c r="F24" s="13" t="e">
        <f t="shared" ca="1" si="4"/>
        <v>#N/A</v>
      </c>
      <c r="G24" s="13" t="e">
        <f ca="1">IF($F24&lt;&gt;"",IF($G$4="Recurso",VLOOKUP($E24,OFFSET('Definición técnica de imagenes'!$A$1,MATCH($G$5,'Definición técnica de imagenes'!$A$1:$A$104,0)-1,1,COUNTIF('Definición técnica de imagenes'!$A$3:$A$102,$G$5),5),5,FALSE),'Definición técnica de imagenes'!$F$16),"")</f>
        <v>#N/A</v>
      </c>
      <c r="H24" s="13" t="e">
        <f t="shared" ca="1" si="5"/>
        <v>#N/A</v>
      </c>
      <c r="I24" s="13" t="e">
        <f ca="1">IF(OR($B24&lt;&gt;"",$J24&lt;&gt;""),IF($G$4="Recurso",IF(VLOOKUP($E24,OFFSET('Definición técnica de imagenes'!$A$1,MATCH($G$5,'Definición técnica de imagenes'!$A$1:$A$104,0)-1,1,COUNTIF('Definición técnica de imagenes'!$A$3:$A$102,$G$5),6),6,FALSE)=0,"",VLOOKUP($E24,OFFSET('Definición técnica de imagenes'!$A$1,MATCH($G$5,'Definición técnica de imagenes'!$A$1:$A$104,0)-1,1,COUNTIF('Definición técnica de imagenes'!$A$3:$A$102,$G$5),6),6,FALSE)),'Definición técnica de imagenes'!$G$16),"")</f>
        <v>#N/A</v>
      </c>
      <c r="J24" s="63"/>
      <c r="K24" s="69" t="s">
        <v>205</v>
      </c>
      <c r="O24" s="2" t="str">
        <f>'Definición técnica de imagenes'!A37</f>
        <v>F13B</v>
      </c>
    </row>
    <row r="25" spans="1:15" s="11" customFormat="1" ht="84.75" customHeight="1" x14ac:dyDescent="0.25">
      <c r="A25" s="12" t="str">
        <f t="shared" si="6"/>
        <v>IMG16</v>
      </c>
      <c r="B25" s="62" t="s">
        <v>202</v>
      </c>
      <c r="C25" s="20" t="str">
        <f t="shared" si="0"/>
        <v>Recurso F6</v>
      </c>
      <c r="D25" s="63" t="s">
        <v>191</v>
      </c>
      <c r="E25" s="63"/>
      <c r="F25" s="13" t="e">
        <f t="shared" ca="1" si="4"/>
        <v>#N/A</v>
      </c>
      <c r="G25" s="13" t="e">
        <f ca="1">IF($F25&lt;&gt;"",IF($G$4="Recurso",VLOOKUP($E25,OFFSET('Definición técnica de imagenes'!$A$1,MATCH($G$5,'Definición técnica de imagenes'!$A$1:$A$104,0)-1,1,COUNTIF('Definición técnica de imagenes'!$A$3:$A$102,$G$5),5),5,FALSE),'Definición técnica de imagenes'!$F$16),"")</f>
        <v>#N/A</v>
      </c>
      <c r="H25" s="13" t="e">
        <f t="shared" ca="1" si="5"/>
        <v>#N/A</v>
      </c>
      <c r="I25" s="13" t="e">
        <f ca="1">IF(OR($B25&lt;&gt;"",$J25&lt;&gt;""),IF($G$4="Recurso",IF(VLOOKUP($E25,OFFSET('Definición técnica de imagenes'!$A$1,MATCH($G$5,'Definición técnica de imagenes'!$A$1:$A$104,0)-1,1,COUNTIF('Definición técnica de imagenes'!$A$3:$A$102,$G$5),6),6,FALSE)=0,"",VLOOKUP($E25,OFFSET('Definición técnica de imagenes'!$A$1,MATCH($G$5,'Definición técnica de imagenes'!$A$1:$A$104,0)-1,1,COUNTIF('Definición técnica de imagenes'!$A$3:$A$102,$G$5),6),6,FALSE)),'Definición técnica de imagenes'!$G$16),"")</f>
        <v>#N/A</v>
      </c>
      <c r="J25" s="63"/>
      <c r="K25" s="69" t="s">
        <v>205</v>
      </c>
    </row>
    <row r="26" spans="1:15" s="11" customFormat="1" x14ac:dyDescent="0.25">
      <c r="A26" s="12" t="str">
        <f t="shared" si="6"/>
        <v/>
      </c>
      <c r="B26" s="62"/>
      <c r="C26" s="20" t="str">
        <f t="shared" si="0"/>
        <v/>
      </c>
      <c r="D26" s="63"/>
      <c r="E26" s="63"/>
      <c r="F26" s="13" t="str">
        <f t="shared" si="4"/>
        <v/>
      </c>
      <c r="G26" s="13" t="str">
        <f ca="1">IF($F26&lt;&gt;"",IF($G$4="Recurso",VLOOKUP($E26,OFFSET('Definición técnica de imagenes'!$A$1,MATCH($G$5,'Definición técnica de imagenes'!$A$1:$A$104,0)-1,1,COUNTIF('Definición técnica de imagenes'!$A$3:$A$102,$G$5),5),5,FALSE),'Definición técnica de imagenes'!$F$16),"")</f>
        <v/>
      </c>
      <c r="H26" s="13" t="str">
        <f t="shared" ca="1" si="5"/>
        <v/>
      </c>
      <c r="I26" s="13" t="str">
        <f ca="1">IF(OR($B26&lt;&gt;"",$J26&lt;&gt;""),IF($G$4="Recurso",IF(VLOOKUP($E26,OFFSET('Definición técnica de imagenes'!$A$1,MATCH($G$5,'Definición técnica de imagenes'!$A$1:$A$104,0)-1,1,COUNTIF('Definición técnica de imagenes'!$A$3:$A$102,$G$5),6),6,FALSE)=0,"",VLOOKUP($E26,OFFSET('Definición técnica de imagenes'!$A$1,MATCH($G$5,'Definición técnica de imagenes'!$A$1:$A$104,0)-1,1,COUNTIF('Definición técnica de imagenes'!$A$3:$A$102,$G$5),6),6,FALSE)),'Definición técnica de imagenes'!$G$16),"")</f>
        <v/>
      </c>
      <c r="J26" s="63"/>
      <c r="K26" s="64"/>
    </row>
    <row r="27" spans="1:15" s="11" customFormat="1" x14ac:dyDescent="0.25">
      <c r="A27" s="12" t="str">
        <f t="shared" si="6"/>
        <v/>
      </c>
      <c r="B27" s="62"/>
      <c r="C27" s="20" t="str">
        <f t="shared" si="0"/>
        <v/>
      </c>
      <c r="D27" s="63"/>
      <c r="E27" s="63"/>
      <c r="F27" s="13" t="str">
        <f t="shared" si="4"/>
        <v/>
      </c>
      <c r="G27" s="13" t="str">
        <f ca="1">IF($F27&lt;&gt;"",IF($G$4="Recurso",VLOOKUP($E27,OFFSET('Definición técnica de imagenes'!$A$1,MATCH($G$5,'Definición técnica de imagenes'!$A$1:$A$104,0)-1,1,COUNTIF('Definición técnica de imagenes'!$A$3:$A$102,$G$5),5),5,FALSE),'Definición técnica de imagenes'!$F$16),"")</f>
        <v/>
      </c>
      <c r="H27" s="13" t="str">
        <f t="shared" ca="1" si="5"/>
        <v/>
      </c>
      <c r="I27" s="13" t="str">
        <f ca="1">IF(OR($B27&lt;&gt;"",$J27&lt;&gt;""),IF($G$4="Recurso",IF(VLOOKUP($E27,OFFSET('Definición técnica de imagenes'!$A$1,MATCH($G$5,'Definición técnica de imagenes'!$A$1:$A$104,0)-1,1,COUNTIF('Definición técnica de imagenes'!$A$3:$A$102,$G$5),6),6,FALSE)=0,"",VLOOKUP($E27,OFFSET('Definición técnica de imagenes'!$A$1,MATCH($G$5,'Definición técnica de imagenes'!$A$1:$A$104,0)-1,1,COUNTIF('Definición técnica de imagenes'!$A$3:$A$102,$G$5),6),6,FALSE)),'Definición técnica de imagenes'!$G$16),"")</f>
        <v/>
      </c>
      <c r="J27" s="64"/>
      <c r="K27" s="64"/>
      <c r="O27" s="2"/>
    </row>
    <row r="28" spans="1:15" s="11" customFormat="1" x14ac:dyDescent="0.25">
      <c r="A28" s="12" t="str">
        <f t="shared" si="6"/>
        <v/>
      </c>
      <c r="B28" s="62"/>
      <c r="C28" s="20" t="str">
        <f t="shared" si="0"/>
        <v/>
      </c>
      <c r="D28" s="63"/>
      <c r="E28" s="63"/>
      <c r="F28" s="13" t="str">
        <f t="shared" si="4"/>
        <v/>
      </c>
      <c r="G28" s="13" t="str">
        <f ca="1">IF($F28&lt;&gt;"",IF($G$4="Recurso",VLOOKUP($E28,OFFSET('Definición técnica de imagenes'!$A$1,MATCH($G$5,'Definición técnica de imagenes'!$A$1:$A$104,0)-1,1,COUNTIF('Definición técnica de imagenes'!$A$3:$A$102,$G$5),5),5,FALSE),'Definición técnica de imagenes'!$F$16),"")</f>
        <v/>
      </c>
      <c r="H28" s="13" t="str">
        <f t="shared" ca="1" si="5"/>
        <v/>
      </c>
      <c r="I28" s="13" t="str">
        <f ca="1">IF(OR($B28&lt;&gt;"",$J28&lt;&gt;""),IF($G$4="Recurso",IF(VLOOKUP($E28,OFFSET('Definición técnica de imagenes'!$A$1,MATCH($G$5,'Definición técnica de imagenes'!$A$1:$A$104,0)-1,1,COUNTIF('Definición técnica de imagenes'!$A$3:$A$102,$G$5),6),6,FALSE)=0,"",VLOOKUP($E28,OFFSET('Definición técnica de imagenes'!$A$1,MATCH($G$5,'Definición técnica de imagenes'!$A$1:$A$104,0)-1,1,COUNTIF('Definición técnica de imagenes'!$A$3:$A$102,$G$5),6),6,FALSE)),'Definición técnica de imagenes'!$G$16),"")</f>
        <v/>
      </c>
      <c r="J28" s="64"/>
      <c r="K28" s="64"/>
    </row>
    <row r="29" spans="1:15" s="11" customFormat="1" x14ac:dyDescent="0.25">
      <c r="A29" s="12" t="str">
        <f t="shared" si="6"/>
        <v/>
      </c>
      <c r="B29" s="62"/>
      <c r="C29" s="20" t="str">
        <f t="shared" si="0"/>
        <v/>
      </c>
      <c r="D29" s="63"/>
      <c r="E29" s="63"/>
      <c r="F29" s="13" t="str">
        <f t="shared" si="4"/>
        <v/>
      </c>
      <c r="G29" s="13" t="str">
        <f ca="1">IF($F29&lt;&gt;"",IF($G$4="Recurso",VLOOKUP($E29,OFFSET('Definición técnica de imagenes'!$A$1,MATCH($G$5,'Definición técnica de imagenes'!$A$1:$A$104,0)-1,1,COUNTIF('Definición técnica de imagenes'!$A$3:$A$102,$G$5),5),5,FALSE),'Definición técnica de imagenes'!$F$16),"")</f>
        <v/>
      </c>
      <c r="H29" s="13" t="str">
        <f t="shared" ca="1" si="5"/>
        <v/>
      </c>
      <c r="I29" s="13" t="str">
        <f ca="1">IF(OR($B29&lt;&gt;"",$J29&lt;&gt;""),IF($G$4="Recurso",IF(VLOOKUP($E29,OFFSET('Definición técnica de imagenes'!$A$1,MATCH($G$5,'Definición técnica de imagenes'!$A$1:$A$104,0)-1,1,COUNTIF('Definición técnica de imagenes'!$A$3:$A$102,$G$5),6),6,FALSE)=0,"",VLOOKUP($E29,OFFSET('Definición técnica de imagenes'!$A$1,MATCH($G$5,'Definición técnica de imagenes'!$A$1:$A$104,0)-1,1,COUNTIF('Definición técnica de imagenes'!$A$3:$A$102,$G$5),6),6,FALSE)),'Definición técnica de imagenes'!$G$16),"")</f>
        <v/>
      </c>
      <c r="J29" s="64"/>
      <c r="K29" s="64"/>
    </row>
    <row r="30" spans="1:15" s="11" customFormat="1" x14ac:dyDescent="0.25">
      <c r="A30" s="12" t="str">
        <f t="shared" si="6"/>
        <v/>
      </c>
      <c r="B30" s="62"/>
      <c r="C30" s="20" t="str">
        <f t="shared" si="0"/>
        <v/>
      </c>
      <c r="D30" s="63"/>
      <c r="E30" s="63"/>
      <c r="F30" s="13" t="str">
        <f t="shared" si="4"/>
        <v/>
      </c>
      <c r="G30" s="13" t="str">
        <f ca="1">IF($F30&lt;&gt;"",IF($G$4="Recurso",VLOOKUP($E30,OFFSET('Definición técnica de imagenes'!$A$1,MATCH($G$5,'Definición técnica de imagenes'!$A$1:$A$104,0)-1,1,COUNTIF('Definición técnica de imagenes'!$A$3:$A$102,$G$5),5),5,FALSE),'Definición técnica de imagenes'!$F$16),"")</f>
        <v/>
      </c>
      <c r="H30" s="13" t="str">
        <f t="shared" ca="1" si="5"/>
        <v/>
      </c>
      <c r="I30" s="13" t="str">
        <f ca="1">IF(OR($B30&lt;&gt;"",$J30&lt;&gt;""),IF($G$4="Recurso",IF(VLOOKUP($E30,OFFSET('Definición técnica de imagenes'!$A$1,MATCH($G$5,'Definición técnica de imagenes'!$A$1:$A$104,0)-1,1,COUNTIF('Definición técnica de imagenes'!$A$3:$A$102,$G$5),6),6,FALSE)=0,"",VLOOKUP($E30,OFFSET('Definición técnica de imagenes'!$A$1,MATCH($G$5,'Definición técnica de imagenes'!$A$1:$A$104,0)-1,1,COUNTIF('Definición técnica de imagenes'!$A$3:$A$102,$G$5),6),6,FALSE)),'Definición técnica de imagenes'!$G$16),"")</f>
        <v/>
      </c>
      <c r="J30" s="64"/>
      <c r="K30" s="64"/>
    </row>
    <row r="31" spans="1:15" s="11" customFormat="1" x14ac:dyDescent="0.25">
      <c r="A31" s="12" t="str">
        <f t="shared" si="6"/>
        <v/>
      </c>
      <c r="B31" s="62"/>
      <c r="C31" s="20" t="str">
        <f t="shared" si="0"/>
        <v/>
      </c>
      <c r="D31" s="63"/>
      <c r="E31" s="63"/>
      <c r="F31" s="13" t="str">
        <f t="shared" si="4"/>
        <v/>
      </c>
      <c r="G31" s="13" t="str">
        <f ca="1">IF($F31&lt;&gt;"",IF($G$4="Recurso",VLOOKUP($E31,OFFSET('Definición técnica de imagenes'!$A$1,MATCH($G$5,'Definición técnica de imagenes'!$A$1:$A$104,0)-1,1,COUNTIF('Definición técnica de imagenes'!$A$3:$A$102,$G$5),5),5,FALSE),'Definición técnica de imagenes'!$F$16),"")</f>
        <v/>
      </c>
      <c r="H31" s="13" t="str">
        <f t="shared" ca="1" si="5"/>
        <v/>
      </c>
      <c r="I31" s="13" t="str">
        <f ca="1">IF(OR($B31&lt;&gt;"",$J31&lt;&gt;""),IF($G$4="Recurso",IF(VLOOKUP($E31,OFFSET('Definición técnica de imagenes'!$A$1,MATCH($G$5,'Definición técnica de imagenes'!$A$1:$A$104,0)-1,1,COUNTIF('Definición técnica de imagenes'!$A$3:$A$102,$G$5),6),6,FALSE)=0,"",VLOOKUP($E31,OFFSET('Definición técnica de imagenes'!$A$1,MATCH($G$5,'Definición técnica de imagenes'!$A$1:$A$104,0)-1,1,COUNTIF('Definición técnica de imagenes'!$A$3:$A$102,$G$5),6),6,FALSE)),'Definición técnica de imagenes'!$G$16),"")</f>
        <v/>
      </c>
      <c r="J31" s="64"/>
      <c r="K31" s="64"/>
    </row>
    <row r="32" spans="1:15" s="11" customFormat="1" x14ac:dyDescent="0.25">
      <c r="A32" s="12" t="str">
        <f t="shared" si="6"/>
        <v/>
      </c>
      <c r="B32" s="62"/>
      <c r="C32" s="20" t="str">
        <f t="shared" si="0"/>
        <v/>
      </c>
      <c r="D32" s="63"/>
      <c r="E32" s="63"/>
      <c r="F32" s="13" t="str">
        <f t="shared" si="4"/>
        <v/>
      </c>
      <c r="G32" s="13" t="str">
        <f ca="1">IF($F32&lt;&gt;"",IF($G$4="Recurso",VLOOKUP($E32,OFFSET('Definición técnica de imagenes'!$A$1,MATCH($G$5,'Definición técnica de imagenes'!$A$1:$A$104,0)-1,1,COUNTIF('Definición técnica de imagenes'!$A$3:$A$102,$G$5),5),5,FALSE),'Definición técnica de imagenes'!$F$16),"")</f>
        <v/>
      </c>
      <c r="H32" s="13" t="str">
        <f t="shared" ca="1" si="5"/>
        <v/>
      </c>
      <c r="I32" s="13" t="str">
        <f ca="1">IF(OR($B32&lt;&gt;"",$J32&lt;&gt;""),IF($G$4="Recurso",IF(VLOOKUP($E32,OFFSET('Definición técnica de imagenes'!$A$1,MATCH($G$5,'Definición técnica de imagenes'!$A$1:$A$104,0)-1,1,COUNTIF('Definición técnica de imagenes'!$A$3:$A$102,$G$5),6),6,FALSE)=0,"",VLOOKUP($E32,OFFSET('Definición técnica de imagenes'!$A$1,MATCH($G$5,'Definición técnica de imagenes'!$A$1:$A$104,0)-1,1,COUNTIF('Definición técnica de imagenes'!$A$3:$A$102,$G$5),6),6,FALSE)),'Definición técnica de imagenes'!$G$16),"")</f>
        <v/>
      </c>
      <c r="J32" s="64"/>
      <c r="K32" s="64"/>
    </row>
    <row r="33" spans="1:15" s="11" customFormat="1" x14ac:dyDescent="0.25">
      <c r="A33" s="12" t="str">
        <f t="shared" si="6"/>
        <v/>
      </c>
      <c r="B33" s="62"/>
      <c r="C33" s="20" t="str">
        <f t="shared" si="0"/>
        <v/>
      </c>
      <c r="D33" s="63"/>
      <c r="E33" s="63"/>
      <c r="F33" s="13" t="str">
        <f t="shared" si="4"/>
        <v/>
      </c>
      <c r="G33" s="13" t="str">
        <f ca="1">IF($F33&lt;&gt;"",IF($G$4="Recurso",VLOOKUP($E33,OFFSET('Definición técnica de imagenes'!$A$1,MATCH($G$5,'Definición técnica de imagenes'!$A$1:$A$104,0)-1,1,COUNTIF('Definición técnica de imagenes'!$A$3:$A$102,$G$5),5),5,FALSE),'Definición técnica de imagenes'!$F$16),"")</f>
        <v/>
      </c>
      <c r="H33" s="13" t="str">
        <f t="shared" ca="1" si="5"/>
        <v/>
      </c>
      <c r="I33" s="13" t="str">
        <f ca="1">IF(OR($B33&lt;&gt;"",$J33&lt;&gt;""),IF($G$4="Recurso",IF(VLOOKUP($E33,OFFSET('Definición técnica de imagenes'!$A$1,MATCH($G$5,'Definición técnica de imagenes'!$A$1:$A$104,0)-1,1,COUNTIF('Definición técnica de imagenes'!$A$3:$A$102,$G$5),6),6,FALSE)=0,"",VLOOKUP($E33,OFFSET('Definición técnica de imagenes'!$A$1,MATCH($G$5,'Definición técnica de imagenes'!$A$1:$A$104,0)-1,1,COUNTIF('Definición técnica de imagenes'!$A$3:$A$102,$G$5),6),6,FALSE)),'Definición técnica de imagenes'!$G$16),"")</f>
        <v/>
      </c>
      <c r="J33" s="64"/>
      <c r="K33" s="64"/>
    </row>
    <row r="34" spans="1:15" s="11" customFormat="1" x14ac:dyDescent="0.25">
      <c r="A34" s="12" t="str">
        <f t="shared" si="6"/>
        <v/>
      </c>
      <c r="B34" s="62"/>
      <c r="C34" s="20" t="str">
        <f t="shared" si="0"/>
        <v/>
      </c>
      <c r="D34" s="63"/>
      <c r="E34" s="63"/>
      <c r="F34" s="13" t="str">
        <f t="shared" si="4"/>
        <v/>
      </c>
      <c r="G34" s="13" t="str">
        <f ca="1">IF($F34&lt;&gt;"",IF($G$4="Recurso",VLOOKUP($E34,OFFSET('Definición técnica de imagenes'!$A$1,MATCH($G$5,'Definición técnica de imagenes'!$A$1:$A$104,0)-1,1,COUNTIF('Definición técnica de imagenes'!$A$3:$A$102,$G$5),5),5,FALSE),'Definición técnica de imagenes'!$F$16),"")</f>
        <v/>
      </c>
      <c r="H34" s="13" t="str">
        <f t="shared" ca="1" si="5"/>
        <v/>
      </c>
      <c r="I34" s="13" t="str">
        <f ca="1">IF(OR($B34&lt;&gt;"",$J34&lt;&gt;""),IF($G$4="Recurso",IF(VLOOKUP($E34,OFFSET('Definición técnica de imagenes'!$A$1,MATCH($G$5,'Definición técnica de imagenes'!$A$1:$A$104,0)-1,1,COUNTIF('Definición técnica de imagenes'!$A$3:$A$102,$G$5),6),6,FALSE)=0,"",VLOOKUP($E34,OFFSET('Definición técnica de imagenes'!$A$1,MATCH($G$5,'Definición técnica de imagenes'!$A$1:$A$104,0)-1,1,COUNTIF('Definición técnica de imagenes'!$A$3:$A$102,$G$5),6),6,FALSE)),'Definición técnica de imagenes'!$G$16),"")</f>
        <v/>
      </c>
      <c r="J34" s="64"/>
      <c r="K34" s="64"/>
      <c r="O34" s="2"/>
    </row>
    <row r="35" spans="1:15" s="11" customFormat="1" x14ac:dyDescent="0.25">
      <c r="A35" s="12" t="str">
        <f t="shared" si="6"/>
        <v/>
      </c>
      <c r="B35" s="62"/>
      <c r="C35" s="20" t="str">
        <f t="shared" si="0"/>
        <v/>
      </c>
      <c r="D35" s="63"/>
      <c r="E35" s="63"/>
      <c r="F35" s="13" t="str">
        <f t="shared" si="4"/>
        <v/>
      </c>
      <c r="G35" s="13" t="str">
        <f ca="1">IF($F35&lt;&gt;"",IF($G$4="Recurso",VLOOKUP($E35,OFFSET('Definición técnica de imagenes'!$A$1,MATCH($G$5,'Definición técnica de imagenes'!$A$1:$A$104,0)-1,1,COUNTIF('Definición técnica de imagenes'!$A$3:$A$102,$G$5),5),5,FALSE),'Definición técnica de imagenes'!$F$16),"")</f>
        <v/>
      </c>
      <c r="H35" s="13" t="str">
        <f t="shared" ca="1" si="5"/>
        <v/>
      </c>
      <c r="I35" s="13" t="str">
        <f ca="1">IF(OR($B35&lt;&gt;"",$J35&lt;&gt;""),IF($G$4="Recurso",IF(VLOOKUP($E35,OFFSET('Definición técnica de imagenes'!$A$1,MATCH($G$5,'Definición técnica de imagenes'!$A$1:$A$104,0)-1,1,COUNTIF('Definición técnica de imagenes'!$A$3:$A$102,$G$5),6),6,FALSE)=0,"",VLOOKUP($E35,OFFSET('Definición técnica de imagenes'!$A$1,MATCH($G$5,'Definición técnica de imagenes'!$A$1:$A$104,0)-1,1,COUNTIF('Definición técnica de imagenes'!$A$3:$A$102,$G$5),6),6,FALSE)),'Definición técnica de imagenes'!$G$16),"")</f>
        <v/>
      </c>
      <c r="J35" s="63"/>
      <c r="K35" s="65"/>
      <c r="O35" s="2"/>
    </row>
    <row r="36" spans="1:15" s="11" customFormat="1" x14ac:dyDescent="0.25">
      <c r="A36" s="12" t="str">
        <f t="shared" si="6"/>
        <v/>
      </c>
      <c r="B36" s="62"/>
      <c r="C36" s="20" t="str">
        <f t="shared" si="0"/>
        <v/>
      </c>
      <c r="D36" s="63"/>
      <c r="E36" s="63"/>
      <c r="F36" s="13" t="str">
        <f t="shared" si="4"/>
        <v/>
      </c>
      <c r="G36" s="13" t="str">
        <f ca="1">IF($F36&lt;&gt;"",IF($G$4="Recurso",VLOOKUP($E36,OFFSET('Definición técnica de imagenes'!$A$1,MATCH($G$5,'Definición técnica de imagenes'!$A$1:$A$104,0)-1,1,COUNTIF('Definición técnica de imagenes'!$A$3:$A$102,$G$5),5),5,FALSE),'Definición técnica de imagenes'!$F$16),"")</f>
        <v/>
      </c>
      <c r="H36" s="13" t="str">
        <f t="shared" ca="1" si="5"/>
        <v/>
      </c>
      <c r="I36" s="13" t="str">
        <f ca="1">IF(OR($B36&lt;&gt;"",$J36&lt;&gt;""),IF($G$4="Recurso",IF(VLOOKUP($E36,OFFSET('Definición técnica de imagenes'!$A$1,MATCH($G$5,'Definición técnica de imagenes'!$A$1:$A$104,0)-1,1,COUNTIF('Definición técnica de imagenes'!$A$3:$A$102,$G$5),6),6,FALSE)=0,"",VLOOKUP($E36,OFFSET('Definición técnica de imagenes'!$A$1,MATCH($G$5,'Definición técnica de imagenes'!$A$1:$A$104,0)-1,1,COUNTIF('Definición técnica de imagenes'!$A$3:$A$102,$G$5),6),6,FALSE)),'Definición técnica de imagenes'!$G$16),"")</f>
        <v/>
      </c>
      <c r="J36" s="63"/>
      <c r="K36" s="65"/>
      <c r="O36" s="2"/>
    </row>
    <row r="37" spans="1:15" s="11" customFormat="1" x14ac:dyDescent="0.25">
      <c r="A37" s="12" t="str">
        <f t="shared" si="6"/>
        <v/>
      </c>
      <c r="B37" s="62"/>
      <c r="C37" s="20" t="str">
        <f t="shared" si="0"/>
        <v/>
      </c>
      <c r="D37" s="63"/>
      <c r="E37" s="63"/>
      <c r="F37" s="13" t="str">
        <f t="shared" si="4"/>
        <v/>
      </c>
      <c r="G37" s="13" t="str">
        <f ca="1">IF($F37&lt;&gt;"",IF($G$4="Recurso",VLOOKUP($E37,OFFSET('Definición técnica de imagenes'!$A$1,MATCH($G$5,'Definición técnica de imagenes'!$A$1:$A$104,0)-1,1,COUNTIF('Definición técnica de imagenes'!$A$3:$A$102,$G$5),5),5,FALSE),'Definición técnica de imagenes'!$F$16),"")</f>
        <v/>
      </c>
      <c r="H37" s="13" t="str">
        <f t="shared" ca="1" si="5"/>
        <v/>
      </c>
      <c r="I37" s="13" t="str">
        <f ca="1">IF(OR($B37&lt;&gt;"",$J37&lt;&gt;""),IF($G$4="Recurso",IF(VLOOKUP($E37,OFFSET('Definición técnica de imagenes'!$A$1,MATCH($G$5,'Definición técnica de imagenes'!$A$1:$A$104,0)-1,1,COUNTIF('Definición técnica de imagenes'!$A$3:$A$102,$G$5),6),6,FALSE)=0,"",VLOOKUP($E37,OFFSET('Definición técnica de imagenes'!$A$1,MATCH($G$5,'Definición técnica de imagenes'!$A$1:$A$104,0)-1,1,COUNTIF('Definición técnica de imagenes'!$A$3:$A$102,$G$5),6),6,FALSE)),'Definición técnica de imagenes'!$G$16),"")</f>
        <v/>
      </c>
      <c r="J37" s="70"/>
      <c r="K37" s="65"/>
    </row>
    <row r="38" spans="1:15" s="11" customFormat="1" x14ac:dyDescent="0.25">
      <c r="A38" s="12" t="str">
        <f t="shared" si="6"/>
        <v/>
      </c>
      <c r="B38" s="62"/>
      <c r="C38" s="20" t="str">
        <f t="shared" si="0"/>
        <v/>
      </c>
      <c r="D38" s="63"/>
      <c r="E38" s="63"/>
      <c r="F38" s="13" t="str">
        <f t="shared" si="4"/>
        <v/>
      </c>
      <c r="G38" s="13" t="str">
        <f ca="1">IF($F38&lt;&gt;"",IF($G$4="Recurso",VLOOKUP($E38,OFFSET('Definición técnica de imagenes'!$A$1,MATCH($G$5,'Definición técnica de imagenes'!$A$1:$A$104,0)-1,1,COUNTIF('Definición técnica de imagenes'!$A$3:$A$102,$G$5),5),5,FALSE),'Definición técnica de imagenes'!$F$16),"")</f>
        <v/>
      </c>
      <c r="H38" s="13" t="str">
        <f t="shared" ca="1" si="5"/>
        <v/>
      </c>
      <c r="I38" s="13" t="str">
        <f ca="1">IF(OR($B38&lt;&gt;"",$J38&lt;&gt;""),IF($G$4="Recurso",IF(VLOOKUP($E38,OFFSET('Definición técnica de imagenes'!$A$1,MATCH($G$5,'Definición técnica de imagenes'!$A$1:$A$104,0)-1,1,COUNTIF('Definición técnica de imagenes'!$A$3:$A$102,$G$5),6),6,FALSE)=0,"",VLOOKUP($E38,OFFSET('Definición técnica de imagenes'!$A$1,MATCH($G$5,'Definición técnica de imagenes'!$A$1:$A$104,0)-1,1,COUNTIF('Definición técnica de imagenes'!$A$3:$A$102,$G$5),6),6,FALSE)),'Definición técnica de imagenes'!$G$16),"")</f>
        <v/>
      </c>
      <c r="J38" s="71"/>
      <c r="K38" s="65"/>
    </row>
    <row r="39" spans="1:15" s="11" customFormat="1" x14ac:dyDescent="0.25">
      <c r="A39" s="12" t="str">
        <f t="shared" si="6"/>
        <v/>
      </c>
      <c r="B39" s="62"/>
      <c r="C39" s="20" t="str">
        <f t="shared" si="0"/>
        <v/>
      </c>
      <c r="D39" s="63"/>
      <c r="E39" s="63"/>
      <c r="F39" s="13" t="str">
        <f t="shared" si="4"/>
        <v/>
      </c>
      <c r="G39" s="13" t="str">
        <f ca="1">IF($F39&lt;&gt;"",IF($G$4="Recurso",VLOOKUP($E39,OFFSET('Definición técnica de imagenes'!$A$1,MATCH($G$5,'Definición técnica de imagenes'!$A$1:$A$104,0)-1,1,COUNTIF('Definición técnica de imagenes'!$A$3:$A$102,$G$5),5),5,FALSE),'Definición técnica de imagenes'!$F$16),"")</f>
        <v/>
      </c>
      <c r="H39" s="13" t="str">
        <f t="shared" ca="1" si="5"/>
        <v/>
      </c>
      <c r="I39" s="13" t="str">
        <f ca="1">IF(OR($B39&lt;&gt;"",$J39&lt;&gt;""),IF($G$4="Recurso",IF(VLOOKUP($E39,OFFSET('Definición técnica de imagenes'!$A$1,MATCH($G$5,'Definición técnica de imagenes'!$A$1:$A$104,0)-1,1,COUNTIF('Definición técnica de imagenes'!$A$3:$A$102,$G$5),6),6,FALSE)=0,"",VLOOKUP($E39,OFFSET('Definición técnica de imagenes'!$A$1,MATCH($G$5,'Definición técnica de imagenes'!$A$1:$A$104,0)-1,1,COUNTIF('Definición técnica de imagenes'!$A$3:$A$102,$G$5),6),6,FALSE)),'Definición técnica de imagenes'!$G$16),"")</f>
        <v/>
      </c>
      <c r="J39" s="63"/>
      <c r="K39" s="65"/>
    </row>
    <row r="40" spans="1:15" s="11" customFormat="1" x14ac:dyDescent="0.25">
      <c r="A40" s="12" t="str">
        <f t="shared" si="6"/>
        <v/>
      </c>
      <c r="B40" s="62"/>
      <c r="C40" s="20" t="str">
        <f t="shared" si="0"/>
        <v/>
      </c>
      <c r="D40" s="63"/>
      <c r="E40" s="63"/>
      <c r="F40" s="13" t="str">
        <f t="shared" si="4"/>
        <v/>
      </c>
      <c r="G40" s="13" t="str">
        <f ca="1">IF($F40&lt;&gt;"",IF($G$4="Recurso",VLOOKUP($E40,OFFSET('Definición técnica de imagenes'!$A$1,MATCH($G$5,'Definición técnica de imagenes'!$A$1:$A$104,0)-1,1,COUNTIF('Definición técnica de imagenes'!$A$3:$A$102,$G$5),5),5,FALSE),'Definición técnica de imagenes'!$F$16),"")</f>
        <v/>
      </c>
      <c r="H40" s="13" t="str">
        <f t="shared" ca="1" si="5"/>
        <v/>
      </c>
      <c r="I40" s="13" t="str">
        <f ca="1">IF(OR($B40&lt;&gt;"",$J40&lt;&gt;""),IF($G$4="Recurso",IF(VLOOKUP($E40,OFFSET('Definición técnica de imagenes'!$A$1,MATCH($G$5,'Definición técnica de imagenes'!$A$1:$A$104,0)-1,1,COUNTIF('Definición técnica de imagenes'!$A$3:$A$102,$G$5),6),6,FALSE)=0,"",VLOOKUP($E40,OFFSET('Definición técnica de imagenes'!$A$1,MATCH($G$5,'Definición técnica de imagenes'!$A$1:$A$104,0)-1,1,COUNTIF('Definición técnica de imagenes'!$A$3:$A$102,$G$5),6),6,FALSE)),'Definición técnica de imagenes'!$G$16),"")</f>
        <v/>
      </c>
      <c r="J40" s="63"/>
      <c r="K40" s="65"/>
    </row>
    <row r="41" spans="1:15" s="11" customFormat="1" x14ac:dyDescent="0.25">
      <c r="A41" s="12" t="str">
        <f t="shared" si="6"/>
        <v/>
      </c>
      <c r="B41" s="62"/>
      <c r="C41" s="20" t="str">
        <f t="shared" si="0"/>
        <v/>
      </c>
      <c r="D41" s="63"/>
      <c r="E41" s="63"/>
      <c r="F41" s="13" t="str">
        <f t="shared" si="4"/>
        <v/>
      </c>
      <c r="G41" s="13" t="str">
        <f ca="1">IF($F41&lt;&gt;"",IF($G$4="Recurso",VLOOKUP($E41,OFFSET('Definición técnica de imagenes'!$A$1,MATCH($G$5,'Definición técnica de imagenes'!$A$1:$A$104,0)-1,1,COUNTIF('Definición técnica de imagenes'!$A$3:$A$102,$G$5),5),5,FALSE),'Definición técnica de imagenes'!$F$16),"")</f>
        <v/>
      </c>
      <c r="H41" s="13" t="str">
        <f t="shared" ca="1" si="5"/>
        <v/>
      </c>
      <c r="I41" s="13" t="str">
        <f ca="1">IF(OR($B41&lt;&gt;"",$J41&lt;&gt;""),IF($G$4="Recurso",IF(VLOOKUP($E41,OFFSET('Definición técnica de imagenes'!$A$1,MATCH($G$5,'Definición técnica de imagenes'!$A$1:$A$104,0)-1,1,COUNTIF('Definición técnica de imagenes'!$A$3:$A$102,$G$5),6),6,FALSE)=0,"",VLOOKUP($E41,OFFSET('Definición técnica de imagenes'!$A$1,MATCH($G$5,'Definición técnica de imagenes'!$A$1:$A$104,0)-1,1,COUNTIF('Definición técnica de imagenes'!$A$3:$A$102,$G$5),6),6,FALSE)),'Definición técnica de imagenes'!$G$16),"")</f>
        <v/>
      </c>
      <c r="J41" s="63"/>
      <c r="K41" s="65"/>
    </row>
    <row r="42" spans="1:15" s="11" customFormat="1" x14ac:dyDescent="0.25">
      <c r="A42" s="12" t="str">
        <f t="shared" si="6"/>
        <v/>
      </c>
      <c r="B42" s="62"/>
      <c r="C42" s="20" t="str">
        <f t="shared" ref="C42:C73" si="7">IF(OR(B42&lt;&gt;"",J42&lt;&gt;""),IF($G$4="Recurso",CONCATENATE($G$4," ",$G$5),$G$4),"")</f>
        <v/>
      </c>
      <c r="D42" s="63"/>
      <c r="E42" s="63"/>
      <c r="F42" s="13" t="str">
        <f t="shared" si="4"/>
        <v/>
      </c>
      <c r="G42" s="13" t="str">
        <f ca="1">IF($F42&lt;&gt;"",IF($G$4="Recurso",VLOOKUP($E42,OFFSET('Definición técnica de imagenes'!$A$1,MATCH($G$5,'Definición técnica de imagenes'!$A$1:$A$104,0)-1,1,COUNTIF('Definición técnica de imagenes'!$A$3:$A$102,$G$5),5),5,FALSE),'Definición técnica de imagenes'!$F$16),"")</f>
        <v/>
      </c>
      <c r="H42" s="13" t="str">
        <f t="shared" ca="1" si="5"/>
        <v/>
      </c>
      <c r="I42" s="13" t="str">
        <f ca="1">IF(OR($B42&lt;&gt;"",$J42&lt;&gt;""),IF($G$4="Recurso",IF(VLOOKUP($E42,OFFSET('Definición técnica de imagenes'!$A$1,MATCH($G$5,'Definición técnica de imagenes'!$A$1:$A$104,0)-1,1,COUNTIF('Definición técnica de imagenes'!$A$3:$A$102,$G$5),6),6,FALSE)=0,"",VLOOKUP($E42,OFFSET('Definición técnica de imagenes'!$A$1,MATCH($G$5,'Definición técnica de imagenes'!$A$1:$A$104,0)-1,1,COUNTIF('Definición técnica de imagenes'!$A$3:$A$102,$G$5),6),6,FALSE)),'Definición técnica de imagenes'!$G$16),"")</f>
        <v/>
      </c>
      <c r="J42" s="63"/>
      <c r="K42" s="65"/>
    </row>
    <row r="43" spans="1:15" s="11" customFormat="1" x14ac:dyDescent="0.25">
      <c r="A43" s="12" t="str">
        <f t="shared" si="6"/>
        <v/>
      </c>
      <c r="B43" s="62"/>
      <c r="C43" s="20" t="str">
        <f t="shared" si="7"/>
        <v/>
      </c>
      <c r="D43" s="63"/>
      <c r="E43" s="63"/>
      <c r="F43" s="13" t="str">
        <f t="shared" si="4"/>
        <v/>
      </c>
      <c r="G43" s="13" t="str">
        <f ca="1">IF($F43&lt;&gt;"",IF($G$4="Recurso",VLOOKUP($E43,OFFSET('Definición técnica de imagenes'!$A$1,MATCH($G$5,'Definición técnica de imagenes'!$A$1:$A$104,0)-1,1,COUNTIF('Definición técnica de imagenes'!$A$3:$A$102,$G$5),5),5,FALSE),'Definición técnica de imagenes'!$F$16),"")</f>
        <v/>
      </c>
      <c r="H43" s="13" t="str">
        <f t="shared" ca="1" si="5"/>
        <v/>
      </c>
      <c r="I43" s="13" t="str">
        <f ca="1">IF(OR($B43&lt;&gt;"",$J43&lt;&gt;""),IF($G$4="Recurso",IF(VLOOKUP($E43,OFFSET('Definición técnica de imagenes'!$A$1,MATCH($G$5,'Definición técnica de imagenes'!$A$1:$A$104,0)-1,1,COUNTIF('Definición técnica de imagenes'!$A$3:$A$102,$G$5),6),6,FALSE)=0,"",VLOOKUP($E43,OFFSET('Definición técnica de imagenes'!$A$1,MATCH($G$5,'Definición técnica de imagenes'!$A$1:$A$104,0)-1,1,COUNTIF('Definición técnica de imagenes'!$A$3:$A$102,$G$5),6),6,FALSE)),'Definición técnica de imagenes'!$G$16),"")</f>
        <v/>
      </c>
      <c r="J43" s="63"/>
      <c r="K43" s="65"/>
    </row>
    <row r="44" spans="1:15" s="11" customFormat="1" x14ac:dyDescent="0.25">
      <c r="A44" s="12" t="str">
        <f t="shared" si="6"/>
        <v/>
      </c>
      <c r="B44" s="62"/>
      <c r="C44" s="20" t="str">
        <f t="shared" si="7"/>
        <v/>
      </c>
      <c r="D44" s="63"/>
      <c r="E44" s="63"/>
      <c r="F44" s="13" t="str">
        <f t="shared" si="4"/>
        <v/>
      </c>
      <c r="G44" s="13" t="str">
        <f ca="1">IF($F44&lt;&gt;"",IF($G$4="Recurso",VLOOKUP($E44,OFFSET('Definición técnica de imagenes'!$A$1,MATCH($G$5,'Definición técnica de imagenes'!$A$1:$A$104,0)-1,1,COUNTIF('Definición técnica de imagenes'!$A$3:$A$102,$G$5),5),5,FALSE),'Definición técnica de imagenes'!$F$16),"")</f>
        <v/>
      </c>
      <c r="H44" s="13" t="str">
        <f t="shared" ca="1" si="5"/>
        <v/>
      </c>
      <c r="I44" s="13" t="str">
        <f ca="1">IF(OR($B44&lt;&gt;"",$J44&lt;&gt;""),IF($G$4="Recurso",IF(VLOOKUP($E44,OFFSET('Definición técnica de imagenes'!$A$1,MATCH($G$5,'Definición técnica de imagenes'!$A$1:$A$104,0)-1,1,COUNTIF('Definición técnica de imagenes'!$A$3:$A$102,$G$5),6),6,FALSE)=0,"",VLOOKUP($E44,OFFSET('Definición técnica de imagenes'!$A$1,MATCH($G$5,'Definición técnica de imagenes'!$A$1:$A$104,0)-1,1,COUNTIF('Definición técnica de imagenes'!$A$3:$A$102,$G$5),6),6,FALSE)),'Definición técnica de imagenes'!$G$16),"")</f>
        <v/>
      </c>
      <c r="J44" s="63"/>
      <c r="K44" s="65"/>
    </row>
    <row r="45" spans="1:15" s="11" customFormat="1" x14ac:dyDescent="0.25">
      <c r="A45" s="12" t="str">
        <f t="shared" si="6"/>
        <v/>
      </c>
      <c r="B45" s="62"/>
      <c r="C45" s="20" t="str">
        <f t="shared" si="7"/>
        <v/>
      </c>
      <c r="D45" s="63"/>
      <c r="E45" s="63"/>
      <c r="F45" s="13" t="str">
        <f t="shared" si="4"/>
        <v/>
      </c>
      <c r="G45" s="13" t="str">
        <f ca="1">IF($F45&lt;&gt;"",IF($G$4="Recurso",VLOOKUP($E45,OFFSET('Definición técnica de imagenes'!$A$1,MATCH($G$5,'Definición técnica de imagenes'!$A$1:$A$104,0)-1,1,COUNTIF('Definición técnica de imagenes'!$A$3:$A$102,$G$5),5),5,FALSE),'Definición técnica de imagenes'!$F$16),"")</f>
        <v/>
      </c>
      <c r="H45" s="13" t="str">
        <f t="shared" ca="1" si="5"/>
        <v/>
      </c>
      <c r="I45" s="13" t="str">
        <f ca="1">IF(OR($B45&lt;&gt;"",$J45&lt;&gt;""),IF($G$4="Recurso",IF(VLOOKUP($E45,OFFSET('Definición técnica de imagenes'!$A$1,MATCH($G$5,'Definición técnica de imagenes'!$A$1:$A$104,0)-1,1,COUNTIF('Definición técnica de imagenes'!$A$3:$A$102,$G$5),6),6,FALSE)=0,"",VLOOKUP($E45,OFFSET('Definición técnica de imagenes'!$A$1,MATCH($G$5,'Definición técnica de imagenes'!$A$1:$A$104,0)-1,1,COUNTIF('Definición técnica de imagenes'!$A$3:$A$102,$G$5),6),6,FALSE)),'Definición técnica de imagenes'!$G$16),"")</f>
        <v/>
      </c>
      <c r="J45" s="63"/>
      <c r="K45" s="65"/>
    </row>
    <row r="46" spans="1:15" s="11" customFormat="1" x14ac:dyDescent="0.25">
      <c r="A46" s="12" t="str">
        <f t="shared" si="6"/>
        <v/>
      </c>
      <c r="B46" s="62"/>
      <c r="C46" s="20" t="str">
        <f t="shared" si="7"/>
        <v/>
      </c>
      <c r="D46" s="63"/>
      <c r="E46" s="63"/>
      <c r="F46" s="13" t="str">
        <f t="shared" si="4"/>
        <v/>
      </c>
      <c r="G46" s="13" t="str">
        <f ca="1">IF($F46&lt;&gt;"",IF($G$4="Recurso",VLOOKUP($E46,OFFSET('Definición técnica de imagenes'!$A$1,MATCH($G$5,'Definición técnica de imagenes'!$A$1:$A$104,0)-1,1,COUNTIF('Definición técnica de imagenes'!$A$3:$A$102,$G$5),5),5,FALSE),'Definición técnica de imagenes'!$F$16),"")</f>
        <v/>
      </c>
      <c r="H46" s="13" t="str">
        <f t="shared" ca="1" si="5"/>
        <v/>
      </c>
      <c r="I46" s="13" t="str">
        <f ca="1">IF(OR($B46&lt;&gt;"",$J46&lt;&gt;""),IF($G$4="Recurso",IF(VLOOKUP($E46,OFFSET('Definición técnica de imagenes'!$A$1,MATCH($G$5,'Definición técnica de imagenes'!$A$1:$A$104,0)-1,1,COUNTIF('Definición técnica de imagenes'!$A$3:$A$102,$G$5),6),6,FALSE)=0,"",VLOOKUP($E46,OFFSET('Definición técnica de imagenes'!$A$1,MATCH($G$5,'Definición técnica de imagenes'!$A$1:$A$104,0)-1,1,COUNTIF('Definición técnica de imagenes'!$A$3:$A$102,$G$5),6),6,FALSE)),'Definición técnica de imagenes'!$G$16),"")</f>
        <v/>
      </c>
      <c r="J46" s="63"/>
      <c r="K46" s="65"/>
    </row>
    <row r="47" spans="1:15" s="11" customFormat="1" x14ac:dyDescent="0.25">
      <c r="A47" s="12" t="str">
        <f t="shared" si="6"/>
        <v/>
      </c>
      <c r="B47" s="62"/>
      <c r="C47" s="20" t="str">
        <f t="shared" si="7"/>
        <v/>
      </c>
      <c r="D47" s="63"/>
      <c r="E47" s="63"/>
      <c r="F47" s="13" t="str">
        <f t="shared" si="4"/>
        <v/>
      </c>
      <c r="G47" s="13" t="str">
        <f ca="1">IF($F47&lt;&gt;"",IF($G$4="Recurso",VLOOKUP($E47,OFFSET('Definición técnica de imagenes'!$A$1,MATCH($G$5,'Definición técnica de imagenes'!$A$1:$A$104,0)-1,1,COUNTIF('Definición técnica de imagenes'!$A$3:$A$102,$G$5),5),5,FALSE),'Definición técnica de imagenes'!$F$16),"")</f>
        <v/>
      </c>
      <c r="H47" s="13" t="str">
        <f t="shared" ca="1" si="5"/>
        <v/>
      </c>
      <c r="I47" s="13" t="str">
        <f ca="1">IF(OR($B47&lt;&gt;"",$J47&lt;&gt;""),IF($G$4="Recurso",IF(VLOOKUP($E47,OFFSET('Definición técnica de imagenes'!$A$1,MATCH($G$5,'Definición técnica de imagenes'!$A$1:$A$104,0)-1,1,COUNTIF('Definición técnica de imagenes'!$A$3:$A$102,$G$5),6),6,FALSE)=0,"",VLOOKUP($E47,OFFSET('Definición técnica de imagenes'!$A$1,MATCH($G$5,'Definición técnica de imagenes'!$A$1:$A$104,0)-1,1,COUNTIF('Definición técnica de imagenes'!$A$3:$A$102,$G$5),6),6,FALSE)),'Definición técnica de imagenes'!$G$16),"")</f>
        <v/>
      </c>
      <c r="J47" s="63"/>
      <c r="K47" s="65"/>
    </row>
    <row r="48" spans="1:15" s="11" customFormat="1" x14ac:dyDescent="0.25">
      <c r="A48" s="12" t="str">
        <f t="shared" si="6"/>
        <v/>
      </c>
      <c r="B48" s="62"/>
      <c r="C48" s="20" t="str">
        <f t="shared" si="7"/>
        <v/>
      </c>
      <c r="D48" s="63"/>
      <c r="E48" s="63"/>
      <c r="F48" s="13" t="str">
        <f t="shared" si="4"/>
        <v/>
      </c>
      <c r="G48" s="13" t="str">
        <f ca="1">IF($F48&lt;&gt;"",IF($G$4="Recurso",VLOOKUP($E48,OFFSET('Definición técnica de imagenes'!$A$1,MATCH($G$5,'Definición técnica de imagenes'!$A$1:$A$104,0)-1,1,COUNTIF('Definición técnica de imagenes'!$A$3:$A$102,$G$5),5),5,FALSE),'Definición técnica de imagenes'!$F$16),"")</f>
        <v/>
      </c>
      <c r="H48" s="13" t="str">
        <f t="shared" ca="1" si="5"/>
        <v/>
      </c>
      <c r="I48" s="13" t="str">
        <f ca="1">IF(OR($B48&lt;&gt;"",$J48&lt;&gt;""),IF($G$4="Recurso",IF(VLOOKUP($E48,OFFSET('Definición técnica de imagenes'!$A$1,MATCH($G$5,'Definición técnica de imagenes'!$A$1:$A$104,0)-1,1,COUNTIF('Definición técnica de imagenes'!$A$3:$A$102,$G$5),6),6,FALSE)=0,"",VLOOKUP($E48,OFFSET('Definición técnica de imagenes'!$A$1,MATCH($G$5,'Definición técnica de imagenes'!$A$1:$A$104,0)-1,1,COUNTIF('Definición técnica de imagenes'!$A$3:$A$102,$G$5),6),6,FALSE)),'Definición técnica de imagenes'!$G$16),"")</f>
        <v/>
      </c>
      <c r="J48" s="63"/>
      <c r="K48" s="65"/>
    </row>
    <row r="49" spans="1:11" s="11" customFormat="1" x14ac:dyDescent="0.25">
      <c r="A49" s="12" t="str">
        <f t="shared" si="6"/>
        <v/>
      </c>
      <c r="B49" s="62"/>
      <c r="C49" s="20" t="str">
        <f t="shared" si="7"/>
        <v/>
      </c>
      <c r="D49" s="63"/>
      <c r="E49" s="63"/>
      <c r="F49" s="13" t="str">
        <f t="shared" si="4"/>
        <v/>
      </c>
      <c r="G49" s="13" t="str">
        <f ca="1">IF($F49&lt;&gt;"",IF($G$4="Recurso",VLOOKUP($E49,OFFSET('Definición técnica de imagenes'!$A$1,MATCH($G$5,'Definición técnica de imagenes'!$A$1:$A$104,0)-1,1,COUNTIF('Definición técnica de imagenes'!$A$3:$A$102,$G$5),5),5,FALSE),'Definición técnica de imagenes'!$F$16),"")</f>
        <v/>
      </c>
      <c r="H49" s="13" t="str">
        <f t="shared" ca="1" si="5"/>
        <v/>
      </c>
      <c r="I49" s="13" t="str">
        <f ca="1">IF(OR($B49&lt;&gt;"",$J49&lt;&gt;""),IF($G$4="Recurso",IF(VLOOKUP($E49,OFFSET('Definición técnica de imagenes'!$A$1,MATCH($G$5,'Definición técnica de imagenes'!$A$1:$A$104,0)-1,1,COUNTIF('Definición técnica de imagenes'!$A$3:$A$102,$G$5),6),6,FALSE)=0,"",VLOOKUP($E49,OFFSET('Definición técnica de imagenes'!$A$1,MATCH($G$5,'Definición técnica de imagenes'!$A$1:$A$104,0)-1,1,COUNTIF('Definición técnica de imagenes'!$A$3:$A$102,$G$5),6),6,FALSE)),'Definición técnica de imagenes'!$G$16),"")</f>
        <v/>
      </c>
      <c r="J49" s="63"/>
      <c r="K49" s="65"/>
    </row>
    <row r="50" spans="1:11" s="11" customFormat="1" x14ac:dyDescent="0.25">
      <c r="A50" s="12" t="str">
        <f t="shared" si="6"/>
        <v/>
      </c>
      <c r="B50" s="62"/>
      <c r="C50" s="20" t="str">
        <f t="shared" si="7"/>
        <v/>
      </c>
      <c r="D50" s="63"/>
      <c r="E50" s="63"/>
      <c r="F50" s="13" t="str">
        <f t="shared" si="4"/>
        <v/>
      </c>
      <c r="G50" s="13" t="str">
        <f ca="1">IF($F50&lt;&gt;"",IF($G$4="Recurso",VLOOKUP($E50,OFFSET('Definición técnica de imagenes'!$A$1,MATCH($G$5,'Definición técnica de imagenes'!$A$1:$A$104,0)-1,1,COUNTIF('Definición técnica de imagenes'!$A$3:$A$102,$G$5),5),5,FALSE),'Definición técnica de imagenes'!$F$16),"")</f>
        <v/>
      </c>
      <c r="H50" s="13" t="str">
        <f t="shared" ca="1" si="5"/>
        <v/>
      </c>
      <c r="I50" s="13" t="str">
        <f ca="1">IF(OR($B50&lt;&gt;"",$J50&lt;&gt;""),IF($G$4="Recurso",IF(VLOOKUP($E50,OFFSET('Definición técnica de imagenes'!$A$1,MATCH($G$5,'Definición técnica de imagenes'!$A$1:$A$104,0)-1,1,COUNTIF('Definición técnica de imagenes'!$A$3:$A$102,$G$5),6),6,FALSE)=0,"",VLOOKUP($E50,OFFSET('Definición técnica de imagenes'!$A$1,MATCH($G$5,'Definición técnica de imagenes'!$A$1:$A$104,0)-1,1,COUNTIF('Definición técnica de imagenes'!$A$3:$A$102,$G$5),6),6,FALSE)),'Definición técnica de imagenes'!$G$16),"")</f>
        <v/>
      </c>
      <c r="J50" s="63"/>
      <c r="K50" s="65"/>
    </row>
    <row r="51" spans="1:11" s="11" customFormat="1" x14ac:dyDescent="0.25">
      <c r="A51" s="12" t="str">
        <f t="shared" ref="A51:A82" si="8">IF(OR(B51&lt;&gt;"",J51&lt;&gt;""),CONCATENATE(LEFT(A50,3),IF(MID(A50,4,2)+1&lt;10,CONCATENATE("0",MID(A50,4,2)+1),MID(A50,4,2)+1)),"")</f>
        <v/>
      </c>
      <c r="B51" s="62"/>
      <c r="C51" s="20" t="str">
        <f t="shared" si="7"/>
        <v/>
      </c>
      <c r="D51" s="63"/>
      <c r="E51" s="63"/>
      <c r="F51" s="13" t="str">
        <f t="shared" si="4"/>
        <v/>
      </c>
      <c r="G51" s="13" t="str">
        <f ca="1">IF($F51&lt;&gt;"",IF($G$4="Recurso",VLOOKUP($E51,OFFSET('Definición técnica de imagenes'!$A$1,MATCH($G$5,'Definición técnica de imagenes'!$A$1:$A$104,0)-1,1,COUNTIF('Definición técnica de imagenes'!$A$3:$A$102,$G$5),5),5,FALSE),'Definición técnica de imagenes'!$F$16),"")</f>
        <v/>
      </c>
      <c r="H51" s="13" t="str">
        <f t="shared" ca="1" si="5"/>
        <v/>
      </c>
      <c r="I51" s="13" t="str">
        <f ca="1">IF(OR($B51&lt;&gt;"",$J51&lt;&gt;""),IF($G$4="Recurso",IF(VLOOKUP($E51,OFFSET('Definición técnica de imagenes'!$A$1,MATCH($G$5,'Definición técnica de imagenes'!$A$1:$A$104,0)-1,1,COUNTIF('Definición técnica de imagenes'!$A$3:$A$102,$G$5),6),6,FALSE)=0,"",VLOOKUP($E51,OFFSET('Definición técnica de imagenes'!$A$1,MATCH($G$5,'Definición técnica de imagenes'!$A$1:$A$104,0)-1,1,COUNTIF('Definición técnica de imagenes'!$A$3:$A$102,$G$5),6),6,FALSE)),'Definición técnica de imagenes'!$G$16),"")</f>
        <v/>
      </c>
      <c r="J51" s="63"/>
      <c r="K51" s="65"/>
    </row>
    <row r="52" spans="1:11" s="11" customFormat="1" x14ac:dyDescent="0.25">
      <c r="A52" s="12" t="str">
        <f t="shared" si="8"/>
        <v/>
      </c>
      <c r="B52" s="62"/>
      <c r="C52" s="20" t="str">
        <f t="shared" si="7"/>
        <v/>
      </c>
      <c r="D52" s="63"/>
      <c r="E52" s="63"/>
      <c r="F52" s="13" t="str">
        <f t="shared" si="4"/>
        <v/>
      </c>
      <c r="G52" s="13" t="str">
        <f ca="1">IF($F52&lt;&gt;"",IF($G$4="Recurso",VLOOKUP($E52,OFFSET('Definición técnica de imagenes'!$A$1,MATCH($G$5,'Definición técnica de imagenes'!$A$1:$A$104,0)-1,1,COUNTIF('Definición técnica de imagenes'!$A$3:$A$102,$G$5),5),5,FALSE),'Definición técnica de imagenes'!$F$16),"")</f>
        <v/>
      </c>
      <c r="H52" s="13" t="str">
        <f t="shared" ca="1" si="5"/>
        <v/>
      </c>
      <c r="I52" s="13" t="str">
        <f ca="1">IF(OR($B52&lt;&gt;"",$J52&lt;&gt;""),IF($G$4="Recurso",IF(VLOOKUP($E52,OFFSET('Definición técnica de imagenes'!$A$1,MATCH($G$5,'Definición técnica de imagenes'!$A$1:$A$104,0)-1,1,COUNTIF('Definición técnica de imagenes'!$A$3:$A$102,$G$5),6),6,FALSE)=0,"",VLOOKUP($E52,OFFSET('Definición técnica de imagenes'!$A$1,MATCH($G$5,'Definición técnica de imagenes'!$A$1:$A$104,0)-1,1,COUNTIF('Definición técnica de imagenes'!$A$3:$A$102,$G$5),6),6,FALSE)),'Definición técnica de imagenes'!$G$16),"")</f>
        <v/>
      </c>
      <c r="J52" s="63"/>
      <c r="K52" s="65"/>
    </row>
    <row r="53" spans="1:11" s="11" customFormat="1" x14ac:dyDescent="0.25">
      <c r="A53" s="12" t="str">
        <f t="shared" si="8"/>
        <v/>
      </c>
      <c r="B53" s="62"/>
      <c r="C53" s="20" t="str">
        <f t="shared" si="7"/>
        <v/>
      </c>
      <c r="D53" s="63"/>
      <c r="E53" s="63"/>
      <c r="F53" s="13" t="str">
        <f t="shared" si="4"/>
        <v/>
      </c>
      <c r="G53" s="13" t="str">
        <f ca="1">IF($F53&lt;&gt;"",IF($G$4="Recurso",VLOOKUP($E53,OFFSET('Definición técnica de imagenes'!$A$1,MATCH($G$5,'Definición técnica de imagenes'!$A$1:$A$104,0)-1,1,COUNTIF('Definición técnica de imagenes'!$A$3:$A$102,$G$5),5),5,FALSE),'Definición técnica de imagenes'!$F$16),"")</f>
        <v/>
      </c>
      <c r="H53" s="13" t="str">
        <f t="shared" ca="1" si="5"/>
        <v/>
      </c>
      <c r="I53" s="13" t="str">
        <f ca="1">IF(OR($B53&lt;&gt;"",$J53&lt;&gt;""),IF($G$4="Recurso",IF(VLOOKUP($E53,OFFSET('Definición técnica de imagenes'!$A$1,MATCH($G$5,'Definición técnica de imagenes'!$A$1:$A$104,0)-1,1,COUNTIF('Definición técnica de imagenes'!$A$3:$A$102,$G$5),6),6,FALSE)=0,"",VLOOKUP($E53,OFFSET('Definición técnica de imagenes'!$A$1,MATCH($G$5,'Definición técnica de imagenes'!$A$1:$A$104,0)-1,1,COUNTIF('Definición técnica de imagenes'!$A$3:$A$102,$G$5),6),6,FALSE)),'Definición técnica de imagenes'!$G$16),"")</f>
        <v/>
      </c>
      <c r="J53" s="63"/>
      <c r="K53" s="65"/>
    </row>
    <row r="54" spans="1:11" s="11" customFormat="1" x14ac:dyDescent="0.25">
      <c r="A54" s="12" t="str">
        <f t="shared" si="8"/>
        <v/>
      </c>
      <c r="B54" s="62"/>
      <c r="C54" s="20" t="str">
        <f t="shared" si="7"/>
        <v/>
      </c>
      <c r="D54" s="63"/>
      <c r="E54" s="63"/>
      <c r="F54" s="13" t="str">
        <f t="shared" si="4"/>
        <v/>
      </c>
      <c r="G54" s="13" t="str">
        <f ca="1">IF($F54&lt;&gt;"",IF($G$4="Recurso",VLOOKUP($E54,OFFSET('Definición técnica de imagenes'!$A$1,MATCH($G$5,'Definición técnica de imagenes'!$A$1:$A$104,0)-1,1,COUNTIF('Definición técnica de imagenes'!$A$3:$A$102,$G$5),5),5,FALSE),'Definición técnica de imagenes'!$F$16),"")</f>
        <v/>
      </c>
      <c r="H54" s="13" t="str">
        <f t="shared" ca="1" si="5"/>
        <v/>
      </c>
      <c r="I54" s="13" t="str">
        <f ca="1">IF(OR($B54&lt;&gt;"",$J54&lt;&gt;""),IF($G$4="Recurso",IF(VLOOKUP($E54,OFFSET('Definición técnica de imagenes'!$A$1,MATCH($G$5,'Definición técnica de imagenes'!$A$1:$A$104,0)-1,1,COUNTIF('Definición técnica de imagenes'!$A$3:$A$102,$G$5),6),6,FALSE)=0,"",VLOOKUP($E54,OFFSET('Definición técnica de imagenes'!$A$1,MATCH($G$5,'Definición técnica de imagenes'!$A$1:$A$104,0)-1,1,COUNTIF('Definición técnica de imagenes'!$A$3:$A$102,$G$5),6),6,FALSE)),'Definición técnica de imagenes'!$G$16),"")</f>
        <v/>
      </c>
      <c r="J54" s="63"/>
      <c r="K54" s="65"/>
    </row>
    <row r="55" spans="1:11" s="11" customFormat="1" x14ac:dyDescent="0.25">
      <c r="A55" s="12" t="str">
        <f t="shared" si="8"/>
        <v/>
      </c>
      <c r="B55" s="62"/>
      <c r="C55" s="20" t="str">
        <f t="shared" si="7"/>
        <v/>
      </c>
      <c r="D55" s="63"/>
      <c r="E55" s="63"/>
      <c r="F55" s="13" t="str">
        <f t="shared" si="4"/>
        <v/>
      </c>
      <c r="G55" s="13" t="str">
        <f ca="1">IF($F55&lt;&gt;"",IF($G$4="Recurso",VLOOKUP($E55,OFFSET('Definición técnica de imagenes'!$A$1,MATCH($G$5,'Definición técnica de imagenes'!$A$1:$A$104,0)-1,1,COUNTIF('Definición técnica de imagenes'!$A$3:$A$102,$G$5),5),5,FALSE),'Definición técnica de imagenes'!$F$16),"")</f>
        <v/>
      </c>
      <c r="H55" s="13" t="str">
        <f t="shared" ca="1" si="5"/>
        <v/>
      </c>
      <c r="I55" s="13" t="str">
        <f ca="1">IF(OR($B55&lt;&gt;"",$J55&lt;&gt;""),IF($G$4="Recurso",IF(VLOOKUP($E55,OFFSET('Definición técnica de imagenes'!$A$1,MATCH($G$5,'Definición técnica de imagenes'!$A$1:$A$104,0)-1,1,COUNTIF('Definición técnica de imagenes'!$A$3:$A$102,$G$5),6),6,FALSE)=0,"",VLOOKUP($E55,OFFSET('Definición técnica de imagenes'!$A$1,MATCH($G$5,'Definición técnica de imagenes'!$A$1:$A$104,0)-1,1,COUNTIF('Definición técnica de imagenes'!$A$3:$A$102,$G$5),6),6,FALSE)),'Definición técnica de imagenes'!$G$16),"")</f>
        <v/>
      </c>
      <c r="J55" s="63"/>
      <c r="K55" s="65"/>
    </row>
    <row r="56" spans="1:11" s="11" customFormat="1" x14ac:dyDescent="0.25">
      <c r="A56" s="12" t="str">
        <f t="shared" si="8"/>
        <v/>
      </c>
      <c r="B56" s="62"/>
      <c r="C56" s="20" t="str">
        <f t="shared" si="7"/>
        <v/>
      </c>
      <c r="D56" s="63"/>
      <c r="E56" s="63"/>
      <c r="F56" s="13" t="str">
        <f t="shared" si="4"/>
        <v/>
      </c>
      <c r="G56" s="13" t="str">
        <f ca="1">IF($F56&lt;&gt;"",IF($G$4="Recurso",VLOOKUP($E56,OFFSET('Definición técnica de imagenes'!$A$1,MATCH($G$5,'Definición técnica de imagenes'!$A$1:$A$104,0)-1,1,COUNTIF('Definición técnica de imagenes'!$A$3:$A$102,$G$5),5),5,FALSE),'Definición técnica de imagenes'!$F$16),"")</f>
        <v/>
      </c>
      <c r="H56" s="13" t="str">
        <f t="shared" ca="1" si="5"/>
        <v/>
      </c>
      <c r="I56" s="13" t="str">
        <f ca="1">IF(OR($B56&lt;&gt;"",$J56&lt;&gt;""),IF($G$4="Recurso",IF(VLOOKUP($E56,OFFSET('Definición técnica de imagenes'!$A$1,MATCH($G$5,'Definición técnica de imagenes'!$A$1:$A$104,0)-1,1,COUNTIF('Definición técnica de imagenes'!$A$3:$A$102,$G$5),6),6,FALSE)=0,"",VLOOKUP($E56,OFFSET('Definición técnica de imagenes'!$A$1,MATCH($G$5,'Definición técnica de imagenes'!$A$1:$A$104,0)-1,1,COUNTIF('Definición técnica de imagenes'!$A$3:$A$102,$G$5),6),6,FALSE)),'Definición técnica de imagenes'!$G$16),"")</f>
        <v/>
      </c>
      <c r="J56" s="63"/>
      <c r="K56" s="65"/>
    </row>
    <row r="57" spans="1:11" s="11" customFormat="1" x14ac:dyDescent="0.25">
      <c r="A57" s="12" t="str">
        <f t="shared" si="8"/>
        <v/>
      </c>
      <c r="B57" s="62"/>
      <c r="C57" s="20" t="str">
        <f t="shared" si="7"/>
        <v/>
      </c>
      <c r="D57" s="63"/>
      <c r="E57" s="63"/>
      <c r="F57" s="13" t="str">
        <f t="shared" si="4"/>
        <v/>
      </c>
      <c r="G57" s="13" t="str">
        <f ca="1">IF($F57&lt;&gt;"",IF($G$4="Recurso",VLOOKUP($E57,OFFSET('Definición técnica de imagenes'!$A$1,MATCH($G$5,'Definición técnica de imagenes'!$A$1:$A$104,0)-1,1,COUNTIF('Definición técnica de imagenes'!$A$3:$A$102,$G$5),5),5,FALSE),'Definición técnica de imagenes'!$F$16),"")</f>
        <v/>
      </c>
      <c r="H57" s="13" t="str">
        <f t="shared" ca="1" si="5"/>
        <v/>
      </c>
      <c r="I57" s="13" t="str">
        <f ca="1">IF(OR($B57&lt;&gt;"",$J57&lt;&gt;""),IF($G$4="Recurso",IF(VLOOKUP($E57,OFFSET('Definición técnica de imagenes'!$A$1,MATCH($G$5,'Definición técnica de imagenes'!$A$1:$A$104,0)-1,1,COUNTIF('Definición técnica de imagenes'!$A$3:$A$102,$G$5),6),6,FALSE)=0,"",VLOOKUP($E57,OFFSET('Definición técnica de imagenes'!$A$1,MATCH($G$5,'Definición técnica de imagenes'!$A$1:$A$104,0)-1,1,COUNTIF('Definición técnica de imagenes'!$A$3:$A$102,$G$5),6),6,FALSE)),'Definición técnica de imagenes'!$G$16),"")</f>
        <v/>
      </c>
      <c r="J57" s="63"/>
      <c r="K57" s="65"/>
    </row>
    <row r="58" spans="1:11" s="11" customFormat="1" x14ac:dyDescent="0.25">
      <c r="A58" s="12" t="str">
        <f t="shared" si="8"/>
        <v/>
      </c>
      <c r="B58" s="62"/>
      <c r="C58" s="20" t="str">
        <f t="shared" si="7"/>
        <v/>
      </c>
      <c r="D58" s="63"/>
      <c r="E58" s="63"/>
      <c r="F58" s="13" t="str">
        <f t="shared" si="4"/>
        <v/>
      </c>
      <c r="G58" s="13" t="str">
        <f ca="1">IF($F58&lt;&gt;"",IF($G$4="Recurso",VLOOKUP($E58,OFFSET('Definición técnica de imagenes'!$A$1,MATCH($G$5,'Definición técnica de imagenes'!$A$1:$A$104,0)-1,1,COUNTIF('Definición técnica de imagenes'!$A$3:$A$102,$G$5),5),5,FALSE),'Definición técnica de imagenes'!$F$16),"")</f>
        <v/>
      </c>
      <c r="H58" s="13" t="str">
        <f t="shared" ca="1" si="5"/>
        <v/>
      </c>
      <c r="I58" s="13" t="str">
        <f ca="1">IF(OR($B58&lt;&gt;"",$J58&lt;&gt;""),IF($G$4="Recurso",IF(VLOOKUP($E58,OFFSET('Definición técnica de imagenes'!$A$1,MATCH($G$5,'Definición técnica de imagenes'!$A$1:$A$104,0)-1,1,COUNTIF('Definición técnica de imagenes'!$A$3:$A$102,$G$5),6),6,FALSE)=0,"",VLOOKUP($E58,OFFSET('Definición técnica de imagenes'!$A$1,MATCH($G$5,'Definición técnica de imagenes'!$A$1:$A$104,0)-1,1,COUNTIF('Definición técnica de imagenes'!$A$3:$A$102,$G$5),6),6,FALSE)),'Definición técnica de imagenes'!$G$16),"")</f>
        <v/>
      </c>
      <c r="J58" s="63"/>
      <c r="K58" s="65"/>
    </row>
    <row r="59" spans="1:11" s="11" customFormat="1" x14ac:dyDescent="0.25">
      <c r="A59" s="12" t="str">
        <f t="shared" si="8"/>
        <v/>
      </c>
      <c r="B59" s="62"/>
      <c r="C59" s="20" t="str">
        <f t="shared" si="7"/>
        <v/>
      </c>
      <c r="D59" s="63"/>
      <c r="E59" s="63"/>
      <c r="F59" s="13" t="str">
        <f t="shared" si="4"/>
        <v/>
      </c>
      <c r="G59" s="13" t="str">
        <f ca="1">IF($F59&lt;&gt;"",IF($G$4="Recurso",VLOOKUP($E59,OFFSET('Definición técnica de imagenes'!$A$1,MATCH($G$5,'Definición técnica de imagenes'!$A$1:$A$104,0)-1,1,COUNTIF('Definición técnica de imagenes'!$A$3:$A$102,$G$5),5),5,FALSE),'Definición técnica de imagenes'!$F$16),"")</f>
        <v/>
      </c>
      <c r="H59" s="13" t="str">
        <f t="shared" ca="1" si="5"/>
        <v/>
      </c>
      <c r="I59" s="13" t="str">
        <f ca="1">IF(OR($B59&lt;&gt;"",$J59&lt;&gt;""),IF($G$4="Recurso",IF(VLOOKUP($E59,OFFSET('Definición técnica de imagenes'!$A$1,MATCH($G$5,'Definición técnica de imagenes'!$A$1:$A$104,0)-1,1,COUNTIF('Definición técnica de imagenes'!$A$3:$A$102,$G$5),6),6,FALSE)=0,"",VLOOKUP($E59,OFFSET('Definición técnica de imagenes'!$A$1,MATCH($G$5,'Definición técnica de imagenes'!$A$1:$A$104,0)-1,1,COUNTIF('Definición técnica de imagenes'!$A$3:$A$102,$G$5),6),6,FALSE)),'Definición técnica de imagenes'!$G$16),"")</f>
        <v/>
      </c>
      <c r="J59" s="63"/>
      <c r="K59" s="65"/>
    </row>
    <row r="60" spans="1:11" s="11" customFormat="1" x14ac:dyDescent="0.25">
      <c r="A60" s="12" t="str">
        <f t="shared" si="8"/>
        <v/>
      </c>
      <c r="B60" s="62"/>
      <c r="C60" s="20" t="str">
        <f t="shared" si="7"/>
        <v/>
      </c>
      <c r="D60" s="63"/>
      <c r="E60" s="63"/>
      <c r="F60" s="13" t="str">
        <f t="shared" si="4"/>
        <v/>
      </c>
      <c r="G60" s="13" t="str">
        <f ca="1">IF($F60&lt;&gt;"",IF($G$4="Recurso",VLOOKUP($E60,OFFSET('Definición técnica de imagenes'!$A$1,MATCH($G$5,'Definición técnica de imagenes'!$A$1:$A$104,0)-1,1,COUNTIF('Definición técnica de imagenes'!$A$3:$A$102,$G$5),5),5,FALSE),'Definición técnica de imagenes'!$F$16),"")</f>
        <v/>
      </c>
      <c r="H60" s="13" t="str">
        <f t="shared" ca="1" si="5"/>
        <v/>
      </c>
      <c r="I60" s="13" t="str">
        <f ca="1">IF(OR($B60&lt;&gt;"",$J60&lt;&gt;""),IF($G$4="Recurso",IF(VLOOKUP($E60,OFFSET('Definición técnica de imagenes'!$A$1,MATCH($G$5,'Definición técnica de imagenes'!$A$1:$A$104,0)-1,1,COUNTIF('Definición técnica de imagenes'!$A$3:$A$102,$G$5),6),6,FALSE)=0,"",VLOOKUP($E60,OFFSET('Definición técnica de imagenes'!$A$1,MATCH($G$5,'Definición técnica de imagenes'!$A$1:$A$104,0)-1,1,COUNTIF('Definición técnica de imagenes'!$A$3:$A$102,$G$5),6),6,FALSE)),'Definición técnica de imagenes'!$G$16),"")</f>
        <v/>
      </c>
      <c r="J60" s="63"/>
      <c r="K60" s="65"/>
    </row>
    <row r="61" spans="1:11" s="11" customFormat="1" x14ac:dyDescent="0.25">
      <c r="A61" s="12" t="str">
        <f t="shared" si="8"/>
        <v/>
      </c>
      <c r="B61" s="62"/>
      <c r="C61" s="20" t="str">
        <f t="shared" si="7"/>
        <v/>
      </c>
      <c r="D61" s="63"/>
      <c r="E61" s="63"/>
      <c r="F61" s="13" t="str">
        <f t="shared" si="4"/>
        <v/>
      </c>
      <c r="G61" s="13" t="str">
        <f ca="1">IF($F61&lt;&gt;"",IF($G$4="Recurso",VLOOKUP($E61,OFFSET('Definición técnica de imagenes'!$A$1,MATCH($G$5,'Definición técnica de imagenes'!$A$1:$A$104,0)-1,1,COUNTIF('Definición técnica de imagenes'!$A$3:$A$102,$G$5),5),5,FALSE),'Definición técnica de imagenes'!$F$16),"")</f>
        <v/>
      </c>
      <c r="H61" s="13" t="str">
        <f t="shared" ca="1" si="5"/>
        <v/>
      </c>
      <c r="I61" s="13" t="str">
        <f ca="1">IF(OR($B61&lt;&gt;"",$J61&lt;&gt;""),IF($G$4="Recurso",IF(VLOOKUP($E61,OFFSET('Definición técnica de imagenes'!$A$1,MATCH($G$5,'Definición técnica de imagenes'!$A$1:$A$104,0)-1,1,COUNTIF('Definición técnica de imagenes'!$A$3:$A$102,$G$5),6),6,FALSE)=0,"",VLOOKUP($E61,OFFSET('Definición técnica de imagenes'!$A$1,MATCH($G$5,'Definición técnica de imagenes'!$A$1:$A$104,0)-1,1,COUNTIF('Definición técnica de imagenes'!$A$3:$A$102,$G$5),6),6,FALSE)),'Definición técnica de imagenes'!$G$16),"")</f>
        <v/>
      </c>
      <c r="J61" s="63"/>
      <c r="K61" s="65"/>
    </row>
    <row r="62" spans="1:11" s="11" customFormat="1" x14ac:dyDescent="0.25">
      <c r="A62" s="12" t="str">
        <f t="shared" si="8"/>
        <v/>
      </c>
      <c r="B62" s="62"/>
      <c r="C62" s="20" t="str">
        <f t="shared" si="7"/>
        <v/>
      </c>
      <c r="D62" s="63"/>
      <c r="E62" s="63"/>
      <c r="F62" s="13" t="str">
        <f t="shared" si="4"/>
        <v/>
      </c>
      <c r="G62" s="13" t="str">
        <f ca="1">IF($F62&lt;&gt;"",IF($G$4="Recurso",VLOOKUP($E62,OFFSET('Definición técnica de imagenes'!$A$1,MATCH($G$5,'Definición técnica de imagenes'!$A$1:$A$104,0)-1,1,COUNTIF('Definición técnica de imagenes'!$A$3:$A$102,$G$5),5),5,FALSE),'Definición técnica de imagenes'!$F$16),"")</f>
        <v/>
      </c>
      <c r="H62" s="13" t="str">
        <f t="shared" ca="1" si="5"/>
        <v/>
      </c>
      <c r="I62" s="13" t="str">
        <f ca="1">IF(OR($B62&lt;&gt;"",$J62&lt;&gt;""),IF($G$4="Recurso",IF(VLOOKUP($E62,OFFSET('Definición técnica de imagenes'!$A$1,MATCH($G$5,'Definición técnica de imagenes'!$A$1:$A$104,0)-1,1,COUNTIF('Definición técnica de imagenes'!$A$3:$A$102,$G$5),6),6,FALSE)=0,"",VLOOKUP($E62,OFFSET('Definición técnica de imagenes'!$A$1,MATCH($G$5,'Definición técnica de imagenes'!$A$1:$A$104,0)-1,1,COUNTIF('Definición técnica de imagenes'!$A$3:$A$102,$G$5),6),6,FALSE)),'Definición técnica de imagenes'!$G$16),"")</f>
        <v/>
      </c>
      <c r="J62" s="63"/>
      <c r="K62" s="65"/>
    </row>
    <row r="63" spans="1:11" s="11" customFormat="1" x14ac:dyDescent="0.25">
      <c r="A63" s="12" t="str">
        <f t="shared" si="8"/>
        <v/>
      </c>
      <c r="B63" s="62"/>
      <c r="C63" s="20" t="str">
        <f t="shared" si="7"/>
        <v/>
      </c>
      <c r="D63" s="63"/>
      <c r="E63" s="63"/>
      <c r="F63" s="13" t="str">
        <f t="shared" si="4"/>
        <v/>
      </c>
      <c r="G63" s="13" t="str">
        <f ca="1">IF($F63&lt;&gt;"",IF($G$4="Recurso",VLOOKUP($E63,OFFSET('Definición técnica de imagenes'!$A$1,MATCH($G$5,'Definición técnica de imagenes'!$A$1:$A$104,0)-1,1,COUNTIF('Definición técnica de imagenes'!$A$3:$A$102,$G$5),5),5,FALSE),'Definición técnica de imagenes'!$F$16),"")</f>
        <v/>
      </c>
      <c r="H63" s="13" t="str">
        <f t="shared" ca="1" si="5"/>
        <v/>
      </c>
      <c r="I63" s="13" t="str">
        <f ca="1">IF(OR($B63&lt;&gt;"",$J63&lt;&gt;""),IF($G$4="Recurso",IF(VLOOKUP($E63,OFFSET('Definición técnica de imagenes'!$A$1,MATCH($G$5,'Definición técnica de imagenes'!$A$1:$A$104,0)-1,1,COUNTIF('Definición técnica de imagenes'!$A$3:$A$102,$G$5),6),6,FALSE)=0,"",VLOOKUP($E63,OFFSET('Definición técnica de imagenes'!$A$1,MATCH($G$5,'Definición técnica de imagenes'!$A$1:$A$104,0)-1,1,COUNTIF('Definición técnica de imagenes'!$A$3:$A$102,$G$5),6),6,FALSE)),'Definición técnica de imagenes'!$G$16),"")</f>
        <v/>
      </c>
      <c r="J63" s="63"/>
      <c r="K63" s="65"/>
    </row>
    <row r="64" spans="1:11" s="11" customFormat="1" x14ac:dyDescent="0.25">
      <c r="A64" s="12" t="str">
        <f t="shared" si="8"/>
        <v/>
      </c>
      <c r="B64" s="62"/>
      <c r="C64" s="20" t="str">
        <f t="shared" si="7"/>
        <v/>
      </c>
      <c r="D64" s="63"/>
      <c r="E64" s="63"/>
      <c r="F64" s="13" t="str">
        <f t="shared" si="4"/>
        <v/>
      </c>
      <c r="G64" s="13" t="str">
        <f ca="1">IF($F64&lt;&gt;"",IF($G$4="Recurso",VLOOKUP($E64,OFFSET('Definición técnica de imagenes'!$A$1,MATCH($G$5,'Definición técnica de imagenes'!$A$1:$A$104,0)-1,1,COUNTIF('Definición técnica de imagenes'!$A$3:$A$102,$G$5),5),5,FALSE),'Definición técnica de imagenes'!$F$16),"")</f>
        <v/>
      </c>
      <c r="H64" s="13" t="str">
        <f t="shared" ca="1" si="5"/>
        <v/>
      </c>
      <c r="I64" s="13" t="str">
        <f ca="1">IF(OR($B64&lt;&gt;"",$J64&lt;&gt;""),IF($G$4="Recurso",IF(VLOOKUP($E64,OFFSET('Definición técnica de imagenes'!$A$1,MATCH($G$5,'Definición técnica de imagenes'!$A$1:$A$104,0)-1,1,COUNTIF('Definición técnica de imagenes'!$A$3:$A$102,$G$5),6),6,FALSE)=0,"",VLOOKUP($E64,OFFSET('Definición técnica de imagenes'!$A$1,MATCH($G$5,'Definición técnica de imagenes'!$A$1:$A$104,0)-1,1,COUNTIF('Definición técnica de imagenes'!$A$3:$A$102,$G$5),6),6,FALSE)),'Definición técnica de imagenes'!$G$16),"")</f>
        <v/>
      </c>
      <c r="J64" s="63"/>
      <c r="K64" s="65"/>
    </row>
    <row r="65" spans="1:11" s="11" customFormat="1" x14ac:dyDescent="0.25">
      <c r="A65" s="12" t="str">
        <f t="shared" si="8"/>
        <v/>
      </c>
      <c r="B65" s="62"/>
      <c r="C65" s="20" t="str">
        <f t="shared" si="7"/>
        <v/>
      </c>
      <c r="D65" s="63"/>
      <c r="E65" s="63"/>
      <c r="F65" s="13" t="str">
        <f t="shared" si="4"/>
        <v/>
      </c>
      <c r="G65" s="13" t="str">
        <f ca="1">IF($F65&lt;&gt;"",IF($G$4="Recurso",VLOOKUP($E65,OFFSET('Definición técnica de imagenes'!$A$1,MATCH($G$5,'Definición técnica de imagenes'!$A$1:$A$104,0)-1,1,COUNTIF('Definición técnica de imagenes'!$A$3:$A$102,$G$5),5),5,FALSE),'Definición técnica de imagenes'!$F$16),"")</f>
        <v/>
      </c>
      <c r="H65" s="13" t="str">
        <f t="shared" ca="1" si="5"/>
        <v/>
      </c>
      <c r="I65" s="13" t="str">
        <f ca="1">IF(OR($B65&lt;&gt;"",$J65&lt;&gt;""),IF($G$4="Recurso",IF(VLOOKUP($E65,OFFSET('Definición técnica de imagenes'!$A$1,MATCH($G$5,'Definición técnica de imagenes'!$A$1:$A$104,0)-1,1,COUNTIF('Definición técnica de imagenes'!$A$3:$A$102,$G$5),6),6,FALSE)=0,"",VLOOKUP($E65,OFFSET('Definición técnica de imagenes'!$A$1,MATCH($G$5,'Definición técnica de imagenes'!$A$1:$A$104,0)-1,1,COUNTIF('Definición técnica de imagenes'!$A$3:$A$102,$G$5),6),6,FALSE)),'Definición técnica de imagenes'!$G$16),"")</f>
        <v/>
      </c>
      <c r="J65" s="63"/>
      <c r="K65" s="65"/>
    </row>
    <row r="66" spans="1:11" s="11" customFormat="1" x14ac:dyDescent="0.25">
      <c r="A66" s="12" t="str">
        <f t="shared" si="8"/>
        <v/>
      </c>
      <c r="B66" s="62"/>
      <c r="C66" s="20" t="str">
        <f t="shared" si="7"/>
        <v/>
      </c>
      <c r="D66" s="63"/>
      <c r="E66" s="63"/>
      <c r="F66" s="13" t="str">
        <f t="shared" si="4"/>
        <v/>
      </c>
      <c r="G66" s="13" t="str">
        <f ca="1">IF($F66&lt;&gt;"",IF($G$4="Recurso",VLOOKUP($E66,OFFSET('Definición técnica de imagenes'!$A$1,MATCH($G$5,'Definición técnica de imagenes'!$A$1:$A$104,0)-1,1,COUNTIF('Definición técnica de imagenes'!$A$3:$A$102,$G$5),5),5,FALSE),'Definición técnica de imagenes'!$F$16),"")</f>
        <v/>
      </c>
      <c r="H66" s="13" t="str">
        <f t="shared" ca="1" si="5"/>
        <v/>
      </c>
      <c r="I66" s="13" t="str">
        <f ca="1">IF(OR($B66&lt;&gt;"",$J66&lt;&gt;""),IF($G$4="Recurso",IF(VLOOKUP($E66,OFFSET('Definición técnica de imagenes'!$A$1,MATCH($G$5,'Definición técnica de imagenes'!$A$1:$A$104,0)-1,1,COUNTIF('Definición técnica de imagenes'!$A$3:$A$102,$G$5),6),6,FALSE)=0,"",VLOOKUP($E66,OFFSET('Definición técnica de imagenes'!$A$1,MATCH($G$5,'Definición técnica de imagenes'!$A$1:$A$104,0)-1,1,COUNTIF('Definición técnica de imagenes'!$A$3:$A$102,$G$5),6),6,FALSE)),'Definición técnica de imagenes'!$G$16),"")</f>
        <v/>
      </c>
      <c r="J66" s="63"/>
      <c r="K66" s="65"/>
    </row>
    <row r="67" spans="1:11" s="11" customFormat="1" x14ac:dyDescent="0.25">
      <c r="A67" s="12" t="str">
        <f t="shared" si="8"/>
        <v/>
      </c>
      <c r="B67" s="62"/>
      <c r="C67" s="20" t="str">
        <f t="shared" si="7"/>
        <v/>
      </c>
      <c r="D67" s="63"/>
      <c r="E67" s="63"/>
      <c r="F67" s="13" t="str">
        <f t="shared" si="4"/>
        <v/>
      </c>
      <c r="G67" s="13" t="str">
        <f ca="1">IF($F67&lt;&gt;"",IF($G$4="Recurso",VLOOKUP($E67,OFFSET('Definición técnica de imagenes'!$A$1,MATCH($G$5,'Definición técnica de imagenes'!$A$1:$A$104,0)-1,1,COUNTIF('Definición técnica de imagenes'!$A$3:$A$102,$G$5),5),5,FALSE),'Definición técnica de imagenes'!$F$16),"")</f>
        <v/>
      </c>
      <c r="H67" s="13" t="str">
        <f t="shared" ca="1" si="5"/>
        <v/>
      </c>
      <c r="I67" s="13" t="str">
        <f ca="1">IF(OR($B67&lt;&gt;"",$J67&lt;&gt;""),IF($G$4="Recurso",IF(VLOOKUP($E67,OFFSET('Definición técnica de imagenes'!$A$1,MATCH($G$5,'Definición técnica de imagenes'!$A$1:$A$104,0)-1,1,COUNTIF('Definición técnica de imagenes'!$A$3:$A$102,$G$5),6),6,FALSE)=0,"",VLOOKUP($E67,OFFSET('Definición técnica de imagenes'!$A$1,MATCH($G$5,'Definición técnica de imagenes'!$A$1:$A$104,0)-1,1,COUNTIF('Definición técnica de imagenes'!$A$3:$A$102,$G$5),6),6,FALSE)),'Definición técnica de imagenes'!$G$16),"")</f>
        <v/>
      </c>
      <c r="J67" s="63"/>
      <c r="K67" s="65"/>
    </row>
    <row r="68" spans="1:11" s="11" customFormat="1" x14ac:dyDescent="0.25">
      <c r="A68" s="12" t="str">
        <f t="shared" si="8"/>
        <v/>
      </c>
      <c r="B68" s="62"/>
      <c r="C68" s="20" t="str">
        <f t="shared" si="7"/>
        <v/>
      </c>
      <c r="D68" s="63"/>
      <c r="E68" s="63"/>
      <c r="F68" s="13" t="str">
        <f t="shared" si="4"/>
        <v/>
      </c>
      <c r="G68" s="13" t="str">
        <f ca="1">IF($F68&lt;&gt;"",IF($G$4="Recurso",VLOOKUP($E68,OFFSET('Definición técnica de imagenes'!$A$1,MATCH($G$5,'Definición técnica de imagenes'!$A$1:$A$104,0)-1,1,COUNTIF('Definición técnica de imagenes'!$A$3:$A$102,$G$5),5),5,FALSE),'Definición técnica de imagenes'!$F$16),"")</f>
        <v/>
      </c>
      <c r="H68" s="13" t="str">
        <f t="shared" ca="1" si="5"/>
        <v/>
      </c>
      <c r="I68" s="13" t="str">
        <f ca="1">IF(OR($B68&lt;&gt;"",$J68&lt;&gt;""),IF($G$4="Recurso",IF(VLOOKUP($E68,OFFSET('Definición técnica de imagenes'!$A$1,MATCH($G$5,'Definición técnica de imagenes'!$A$1:$A$104,0)-1,1,COUNTIF('Definición técnica de imagenes'!$A$3:$A$102,$G$5),6),6,FALSE)=0,"",VLOOKUP($E68,OFFSET('Definición técnica de imagenes'!$A$1,MATCH($G$5,'Definición técnica de imagenes'!$A$1:$A$104,0)-1,1,COUNTIF('Definición técnica de imagenes'!$A$3:$A$102,$G$5),6),6,FALSE)),'Definición técnica de imagenes'!$G$16),"")</f>
        <v/>
      </c>
      <c r="J68" s="63"/>
      <c r="K68" s="65"/>
    </row>
    <row r="69" spans="1:11" s="11" customFormat="1" x14ac:dyDescent="0.25">
      <c r="A69" s="12" t="str">
        <f t="shared" si="8"/>
        <v/>
      </c>
      <c r="B69" s="62"/>
      <c r="C69" s="20" t="str">
        <f t="shared" si="7"/>
        <v/>
      </c>
      <c r="D69" s="63"/>
      <c r="E69" s="63"/>
      <c r="F69" s="13" t="str">
        <f t="shared" si="4"/>
        <v/>
      </c>
      <c r="G69" s="13" t="str">
        <f ca="1">IF($F69&lt;&gt;"",IF($G$4="Recurso",VLOOKUP($E69,OFFSET('Definición técnica de imagenes'!$A$1,MATCH($G$5,'Definición técnica de imagenes'!$A$1:$A$104,0)-1,1,COUNTIF('Definición técnica de imagenes'!$A$3:$A$102,$G$5),5),5,FALSE),'Definición técnica de imagenes'!$F$16),"")</f>
        <v/>
      </c>
      <c r="H69" s="13" t="str">
        <f t="shared" ca="1" si="5"/>
        <v/>
      </c>
      <c r="I69" s="13" t="str">
        <f ca="1">IF(OR($B69&lt;&gt;"",$J69&lt;&gt;""),IF($G$4="Recurso",IF(VLOOKUP($E69,OFFSET('Definición técnica de imagenes'!$A$1,MATCH($G$5,'Definición técnica de imagenes'!$A$1:$A$104,0)-1,1,COUNTIF('Definición técnica de imagenes'!$A$3:$A$102,$G$5),6),6,FALSE)=0,"",VLOOKUP($E69,OFFSET('Definición técnica de imagenes'!$A$1,MATCH($G$5,'Definición técnica de imagenes'!$A$1:$A$104,0)-1,1,COUNTIF('Definición técnica de imagenes'!$A$3:$A$102,$G$5),6),6,FALSE)),'Definición técnica de imagenes'!$G$16),"")</f>
        <v/>
      </c>
      <c r="J69" s="63"/>
      <c r="K69" s="65"/>
    </row>
    <row r="70" spans="1:11" s="11" customFormat="1" x14ac:dyDescent="0.25">
      <c r="A70" s="12" t="str">
        <f t="shared" si="8"/>
        <v/>
      </c>
      <c r="B70" s="62"/>
      <c r="C70" s="20" t="str">
        <f t="shared" si="7"/>
        <v/>
      </c>
      <c r="D70" s="63"/>
      <c r="E70" s="63"/>
      <c r="F70" s="13" t="str">
        <f t="shared" si="4"/>
        <v/>
      </c>
      <c r="G70" s="13" t="str">
        <f ca="1">IF($F70&lt;&gt;"",IF($G$4="Recurso",VLOOKUP($E70,OFFSET('Definición técnica de imagenes'!$A$1,MATCH($G$5,'Definición técnica de imagenes'!$A$1:$A$104,0)-1,1,COUNTIF('Definición técnica de imagenes'!$A$3:$A$102,$G$5),5),5,FALSE),'Definición técnica de imagenes'!$F$16),"")</f>
        <v/>
      </c>
      <c r="H70" s="13" t="str">
        <f t="shared" ca="1" si="5"/>
        <v/>
      </c>
      <c r="I70" s="13" t="str">
        <f ca="1">IF(OR($B70&lt;&gt;"",$J70&lt;&gt;""),IF($G$4="Recurso",IF(VLOOKUP($E70,OFFSET('Definición técnica de imagenes'!$A$1,MATCH($G$5,'Definición técnica de imagenes'!$A$1:$A$104,0)-1,1,COUNTIF('Definición técnica de imagenes'!$A$3:$A$102,$G$5),6),6,FALSE)=0,"",VLOOKUP($E70,OFFSET('Definición técnica de imagenes'!$A$1,MATCH($G$5,'Definición técnica de imagenes'!$A$1:$A$104,0)-1,1,COUNTIF('Definición técnica de imagenes'!$A$3:$A$102,$G$5),6),6,FALSE)),'Definición técnica de imagenes'!$G$16),"")</f>
        <v/>
      </c>
      <c r="J70" s="63"/>
      <c r="K70" s="65"/>
    </row>
    <row r="71" spans="1:11" s="11" customFormat="1" x14ac:dyDescent="0.25">
      <c r="A71" s="12" t="str">
        <f t="shared" si="8"/>
        <v/>
      </c>
      <c r="B71" s="62"/>
      <c r="C71" s="20" t="str">
        <f t="shared" si="7"/>
        <v/>
      </c>
      <c r="D71" s="63"/>
      <c r="E71" s="63"/>
      <c r="F71" s="13" t="str">
        <f t="shared" si="4"/>
        <v/>
      </c>
      <c r="G71" s="13" t="str">
        <f ca="1">IF($F71&lt;&gt;"",IF($G$4="Recurso",VLOOKUP($E71,OFFSET('Definición técnica de imagenes'!$A$1,MATCH($G$5,'Definición técnica de imagenes'!$A$1:$A$104,0)-1,1,COUNTIF('Definición técnica de imagenes'!$A$3:$A$102,$G$5),5),5,FALSE),'Definición técnica de imagenes'!$F$16),"")</f>
        <v/>
      </c>
      <c r="H71" s="13" t="str">
        <f t="shared" ca="1" si="5"/>
        <v/>
      </c>
      <c r="I71" s="13" t="str">
        <f ca="1">IF(OR($B71&lt;&gt;"",$J71&lt;&gt;""),IF($G$4="Recurso",IF(VLOOKUP($E71,OFFSET('Definición técnica de imagenes'!$A$1,MATCH($G$5,'Definición técnica de imagenes'!$A$1:$A$104,0)-1,1,COUNTIF('Definición técnica de imagenes'!$A$3:$A$102,$G$5),6),6,FALSE)=0,"",VLOOKUP($E71,OFFSET('Definición técnica de imagenes'!$A$1,MATCH($G$5,'Definición técnica de imagenes'!$A$1:$A$104,0)-1,1,COUNTIF('Definición técnica de imagenes'!$A$3:$A$102,$G$5),6),6,FALSE)),'Definición técnica de imagenes'!$G$16),"")</f>
        <v/>
      </c>
      <c r="J71" s="63"/>
      <c r="K71" s="65"/>
    </row>
    <row r="72" spans="1:11" s="11" customFormat="1" x14ac:dyDescent="0.25">
      <c r="A72" s="12" t="str">
        <f t="shared" si="8"/>
        <v/>
      </c>
      <c r="B72" s="62"/>
      <c r="C72" s="20" t="str">
        <f t="shared" si="7"/>
        <v/>
      </c>
      <c r="D72" s="63"/>
      <c r="E72" s="63"/>
      <c r="F72" s="13" t="str">
        <f t="shared" si="4"/>
        <v/>
      </c>
      <c r="G72" s="13" t="str">
        <f ca="1">IF($F72&lt;&gt;"",IF($G$4="Recurso",VLOOKUP($E72,OFFSET('Definición técnica de imagenes'!$A$1,MATCH($G$5,'Definición técnica de imagenes'!$A$1:$A$104,0)-1,1,COUNTIF('Definición técnica de imagenes'!$A$3:$A$102,$G$5),5),5,FALSE),'Definición técnica de imagenes'!$F$16),"")</f>
        <v/>
      </c>
      <c r="H72" s="13" t="str">
        <f t="shared" ca="1" si="5"/>
        <v/>
      </c>
      <c r="I72" s="13" t="str">
        <f ca="1">IF(OR($B72&lt;&gt;"",$J72&lt;&gt;""),IF($G$4="Recurso",IF(VLOOKUP($E72,OFFSET('Definición técnica de imagenes'!$A$1,MATCH($G$5,'Definición técnica de imagenes'!$A$1:$A$104,0)-1,1,COUNTIF('Definición técnica de imagenes'!$A$3:$A$102,$G$5),6),6,FALSE)=0,"",VLOOKUP($E72,OFFSET('Definición técnica de imagenes'!$A$1,MATCH($G$5,'Definición técnica de imagenes'!$A$1:$A$104,0)-1,1,COUNTIF('Definición técnica de imagenes'!$A$3:$A$102,$G$5),6),6,FALSE)),'Definición técnica de imagenes'!$G$16),"")</f>
        <v/>
      </c>
      <c r="J72" s="63"/>
      <c r="K72" s="65"/>
    </row>
    <row r="73" spans="1:11" s="11" customFormat="1" x14ac:dyDescent="0.25">
      <c r="A73" s="12" t="str">
        <f t="shared" si="8"/>
        <v/>
      </c>
      <c r="B73" s="62"/>
      <c r="C73" s="20" t="str">
        <f t="shared" si="7"/>
        <v/>
      </c>
      <c r="D73" s="63"/>
      <c r="E73" s="63"/>
      <c r="F73" s="13" t="str">
        <f t="shared" si="4"/>
        <v/>
      </c>
      <c r="G73" s="13" t="str">
        <f ca="1">IF($F73&lt;&gt;"",IF($G$4="Recurso",VLOOKUP($E73,OFFSET('Definición técnica de imagenes'!$A$1,MATCH($G$5,'Definición técnica de imagenes'!$A$1:$A$104,0)-1,1,COUNTIF('Definición técnica de imagenes'!$A$3:$A$102,$G$5),5),5,FALSE),'Definición técnica de imagenes'!$F$16),"")</f>
        <v/>
      </c>
      <c r="H73" s="13" t="str">
        <f t="shared" ca="1" si="5"/>
        <v/>
      </c>
      <c r="I73" s="13" t="str">
        <f ca="1">IF(OR($B73&lt;&gt;"",$J73&lt;&gt;""),IF($G$4="Recurso",IF(VLOOKUP($E73,OFFSET('Definición técnica de imagenes'!$A$1,MATCH($G$5,'Definición técnica de imagenes'!$A$1:$A$104,0)-1,1,COUNTIF('Definición técnica de imagenes'!$A$3:$A$102,$G$5),6),6,FALSE)=0,"",VLOOKUP($E73,OFFSET('Definición técnica de imagenes'!$A$1,MATCH($G$5,'Definición técnica de imagenes'!$A$1:$A$104,0)-1,1,COUNTIF('Definición técnica de imagenes'!$A$3:$A$102,$G$5),6),6,FALSE)),'Definición técnica de imagenes'!$G$16),"")</f>
        <v/>
      </c>
      <c r="J73" s="63"/>
      <c r="K73" s="65"/>
    </row>
    <row r="74" spans="1:11" s="11" customFormat="1" x14ac:dyDescent="0.25">
      <c r="A74" s="12" t="str">
        <f t="shared" si="8"/>
        <v/>
      </c>
      <c r="B74" s="62"/>
      <c r="C74" s="20" t="str">
        <f t="shared" ref="C74:C105" si="9">IF(OR(B74&lt;&gt;"",J74&lt;&gt;""),IF($G$4="Recurso",CONCATENATE($G$4," ",$G$5),$G$4),"")</f>
        <v/>
      </c>
      <c r="D74" s="63"/>
      <c r="E74" s="63"/>
      <c r="F74" s="13" t="str">
        <f t="shared" si="4"/>
        <v/>
      </c>
      <c r="G74" s="13" t="str">
        <f ca="1">IF($F74&lt;&gt;"",IF($G$4="Recurso",VLOOKUP($E74,OFFSET('Definición técnica de imagenes'!$A$1,MATCH($G$5,'Definición técnica de imagenes'!$A$1:$A$104,0)-1,1,COUNTIF('Definición técnica de imagenes'!$A$3:$A$102,$G$5),5),5,FALSE),'Definición técnica de imagenes'!$F$16),"")</f>
        <v/>
      </c>
      <c r="H74" s="13" t="str">
        <f t="shared" ca="1" si="5"/>
        <v/>
      </c>
      <c r="I74" s="13" t="str">
        <f ca="1">IF(OR($B74&lt;&gt;"",$J74&lt;&gt;""),IF($G$4="Recurso",IF(VLOOKUP($E74,OFFSET('Definición técnica de imagenes'!$A$1,MATCH($G$5,'Definición técnica de imagenes'!$A$1:$A$104,0)-1,1,COUNTIF('Definición técnica de imagenes'!$A$3:$A$102,$G$5),6),6,FALSE)=0,"",VLOOKUP($E74,OFFSET('Definición técnica de imagenes'!$A$1,MATCH($G$5,'Definición técnica de imagenes'!$A$1:$A$104,0)-1,1,COUNTIF('Definición técnica de imagenes'!$A$3:$A$102,$G$5),6),6,FALSE)),'Definición técnica de imagenes'!$G$16),"")</f>
        <v/>
      </c>
      <c r="J74" s="63"/>
      <c r="K74" s="65"/>
    </row>
    <row r="75" spans="1:11" s="11" customFormat="1" x14ac:dyDescent="0.25">
      <c r="A75" s="12" t="str">
        <f t="shared" si="8"/>
        <v/>
      </c>
      <c r="B75" s="62"/>
      <c r="C75" s="20" t="str">
        <f t="shared" si="9"/>
        <v/>
      </c>
      <c r="D75" s="63"/>
      <c r="E75" s="63"/>
      <c r="F75" s="13" t="str">
        <f t="shared" ref="F75:F108" si="10">IF(OR(B75&lt;&gt;"",J75&lt;&gt;""),CONCATENATE($C$7,"_",$A75,IF($G$4="Cuaderno de Estudio","_small",CONCATENATE(IF(I75="","","n"),IF(LEFT($G$5,1)="F",".jpg",".png")))),"")</f>
        <v/>
      </c>
      <c r="G75" s="13" t="str">
        <f ca="1">IF($F75&lt;&gt;"",IF($G$4="Recurso",VLOOKUP($E75,OFFSET('Definición técnica de imagenes'!$A$1,MATCH($G$5,'Definición técnica de imagenes'!$A$1:$A$104,0)-1,1,COUNTIF('Definición técnica de imagenes'!$A$3:$A$102,$G$5),5),5,FALSE),'Definición técnica de imagenes'!$F$16),"")</f>
        <v/>
      </c>
      <c r="H75" s="13" t="str">
        <f t="shared" ref="H75:H108" ca="1" si="11">IF(AND(I75&lt;&gt;"",I75&lt;&gt;0),IF(OR(B75&lt;&gt;"",J75&lt;&gt;""),CONCATENATE($C$7,"_",$A75,IF($G$4="Cuaderno de Estudio","_zoom",CONCATENATE("a",IF(LEFT($G$5,1)="F",".jpg",".png")))),""),"")</f>
        <v/>
      </c>
      <c r="I75" s="13" t="str">
        <f ca="1">IF(OR($B75&lt;&gt;"",$J75&lt;&gt;""),IF($G$4="Recurso",IF(VLOOKUP($E75,OFFSET('Definición técnica de imagenes'!$A$1,MATCH($G$5,'Definición técnica de imagenes'!$A$1:$A$104,0)-1,1,COUNTIF('Definición técnica de imagenes'!$A$3:$A$102,$G$5),6),6,FALSE)=0,"",VLOOKUP($E75,OFFSET('Definición técnica de imagenes'!$A$1,MATCH($G$5,'Definición técnica de imagenes'!$A$1:$A$104,0)-1,1,COUNTIF('Definición técnica de imagenes'!$A$3:$A$102,$G$5),6),6,FALSE)),'Definición técnica de imagenes'!$G$16),"")</f>
        <v/>
      </c>
      <c r="J75" s="63"/>
      <c r="K75" s="65"/>
    </row>
    <row r="76" spans="1:11" s="11" customFormat="1" x14ac:dyDescent="0.25">
      <c r="A76" s="12" t="str">
        <f t="shared" si="8"/>
        <v/>
      </c>
      <c r="B76" s="62"/>
      <c r="C76" s="20" t="str">
        <f t="shared" si="9"/>
        <v/>
      </c>
      <c r="D76" s="63"/>
      <c r="E76" s="63"/>
      <c r="F76" s="13" t="str">
        <f t="shared" si="10"/>
        <v/>
      </c>
      <c r="G76" s="13" t="str">
        <f ca="1">IF($F76&lt;&gt;"",IF($G$4="Recurso",VLOOKUP($E76,OFFSET('Definición técnica de imagenes'!$A$1,MATCH($G$5,'Definición técnica de imagenes'!$A$1:$A$104,0)-1,1,COUNTIF('Definición técnica de imagenes'!$A$3:$A$102,$G$5),5),5,FALSE),'Definición técnica de imagenes'!$F$16),"")</f>
        <v/>
      </c>
      <c r="H76" s="13" t="str">
        <f t="shared" ca="1" si="11"/>
        <v/>
      </c>
      <c r="I76" s="13" t="str">
        <f ca="1">IF(OR($B76&lt;&gt;"",$J76&lt;&gt;""),IF($G$4="Recurso",IF(VLOOKUP($E76,OFFSET('Definición técnica de imagenes'!$A$1,MATCH($G$5,'Definición técnica de imagenes'!$A$1:$A$104,0)-1,1,COUNTIF('Definición técnica de imagenes'!$A$3:$A$102,$G$5),6),6,FALSE)=0,"",VLOOKUP($E76,OFFSET('Definición técnica de imagenes'!$A$1,MATCH($G$5,'Definición técnica de imagenes'!$A$1:$A$104,0)-1,1,COUNTIF('Definición técnica de imagenes'!$A$3:$A$102,$G$5),6),6,FALSE)),'Definición técnica de imagenes'!$G$16),"")</f>
        <v/>
      </c>
      <c r="J76" s="63"/>
      <c r="K76" s="65"/>
    </row>
    <row r="77" spans="1:11" s="11" customFormat="1" x14ac:dyDescent="0.25">
      <c r="A77" s="12" t="str">
        <f t="shared" si="8"/>
        <v/>
      </c>
      <c r="B77" s="62"/>
      <c r="C77" s="20" t="str">
        <f t="shared" si="9"/>
        <v/>
      </c>
      <c r="D77" s="63"/>
      <c r="E77" s="63"/>
      <c r="F77" s="13" t="str">
        <f t="shared" si="10"/>
        <v/>
      </c>
      <c r="G77" s="13" t="str">
        <f ca="1">IF($F77&lt;&gt;"",IF($G$4="Recurso",VLOOKUP($E77,OFFSET('Definición técnica de imagenes'!$A$1,MATCH($G$5,'Definición técnica de imagenes'!$A$1:$A$104,0)-1,1,COUNTIF('Definición técnica de imagenes'!$A$3:$A$102,$G$5),5),5,FALSE),'Definición técnica de imagenes'!$F$16),"")</f>
        <v/>
      </c>
      <c r="H77" s="13" t="str">
        <f t="shared" ca="1" si="11"/>
        <v/>
      </c>
      <c r="I77" s="13" t="str">
        <f ca="1">IF(OR($B77&lt;&gt;"",$J77&lt;&gt;""),IF($G$4="Recurso",IF(VLOOKUP($E77,OFFSET('Definición técnica de imagenes'!$A$1,MATCH($G$5,'Definición técnica de imagenes'!$A$1:$A$104,0)-1,1,COUNTIF('Definición técnica de imagenes'!$A$3:$A$102,$G$5),6),6,FALSE)=0,"",VLOOKUP($E77,OFFSET('Definición técnica de imagenes'!$A$1,MATCH($G$5,'Definición técnica de imagenes'!$A$1:$A$104,0)-1,1,COUNTIF('Definición técnica de imagenes'!$A$3:$A$102,$G$5),6),6,FALSE)),'Definición técnica de imagenes'!$G$16),"")</f>
        <v/>
      </c>
      <c r="J77" s="63"/>
      <c r="K77" s="65"/>
    </row>
    <row r="78" spans="1:11" s="11" customFormat="1" x14ac:dyDescent="0.25">
      <c r="A78" s="12" t="str">
        <f t="shared" si="8"/>
        <v/>
      </c>
      <c r="B78" s="62"/>
      <c r="C78" s="20" t="str">
        <f t="shared" si="9"/>
        <v/>
      </c>
      <c r="D78" s="63"/>
      <c r="E78" s="63"/>
      <c r="F78" s="13" t="str">
        <f t="shared" si="10"/>
        <v/>
      </c>
      <c r="G78" s="13" t="str">
        <f ca="1">IF($F78&lt;&gt;"",IF($G$4="Recurso",VLOOKUP($E78,OFFSET('Definición técnica de imagenes'!$A$1,MATCH($G$5,'Definición técnica de imagenes'!$A$1:$A$104,0)-1,1,COUNTIF('Definición técnica de imagenes'!$A$3:$A$102,$G$5),5),5,FALSE),'Definición técnica de imagenes'!$F$16),"")</f>
        <v/>
      </c>
      <c r="H78" s="13" t="str">
        <f t="shared" ca="1" si="11"/>
        <v/>
      </c>
      <c r="I78" s="13" t="str">
        <f ca="1">IF(OR($B78&lt;&gt;"",$J78&lt;&gt;""),IF($G$4="Recurso",IF(VLOOKUP($E78,OFFSET('Definición técnica de imagenes'!$A$1,MATCH($G$5,'Definición técnica de imagenes'!$A$1:$A$104,0)-1,1,COUNTIF('Definición técnica de imagenes'!$A$3:$A$102,$G$5),6),6,FALSE)=0,"",VLOOKUP($E78,OFFSET('Definición técnica de imagenes'!$A$1,MATCH($G$5,'Definición técnica de imagenes'!$A$1:$A$104,0)-1,1,COUNTIF('Definición técnica de imagenes'!$A$3:$A$102,$G$5),6),6,FALSE)),'Definición técnica de imagenes'!$G$16),"")</f>
        <v/>
      </c>
      <c r="J78" s="63"/>
      <c r="K78" s="65"/>
    </row>
    <row r="79" spans="1:11" s="11" customFormat="1" x14ac:dyDescent="0.25">
      <c r="A79" s="12" t="str">
        <f t="shared" si="8"/>
        <v/>
      </c>
      <c r="B79" s="62"/>
      <c r="C79" s="20" t="str">
        <f t="shared" si="9"/>
        <v/>
      </c>
      <c r="D79" s="63"/>
      <c r="E79" s="63"/>
      <c r="F79" s="13" t="str">
        <f t="shared" si="10"/>
        <v/>
      </c>
      <c r="G79" s="13" t="str">
        <f ca="1">IF($F79&lt;&gt;"",IF($G$4="Recurso",VLOOKUP($E79,OFFSET('Definición técnica de imagenes'!$A$1,MATCH($G$5,'Definición técnica de imagenes'!$A$1:$A$104,0)-1,1,COUNTIF('Definición técnica de imagenes'!$A$3:$A$102,$G$5),5),5,FALSE),'Definición técnica de imagenes'!$F$16),"")</f>
        <v/>
      </c>
      <c r="H79" s="13" t="str">
        <f t="shared" ca="1" si="11"/>
        <v/>
      </c>
      <c r="I79" s="13" t="str">
        <f ca="1">IF(OR($B79&lt;&gt;"",$J79&lt;&gt;""),IF($G$4="Recurso",IF(VLOOKUP($E79,OFFSET('Definición técnica de imagenes'!$A$1,MATCH($G$5,'Definición técnica de imagenes'!$A$1:$A$104,0)-1,1,COUNTIF('Definición técnica de imagenes'!$A$3:$A$102,$G$5),6),6,FALSE)=0,"",VLOOKUP($E79,OFFSET('Definición técnica de imagenes'!$A$1,MATCH($G$5,'Definición técnica de imagenes'!$A$1:$A$104,0)-1,1,COUNTIF('Definición técnica de imagenes'!$A$3:$A$102,$G$5),6),6,FALSE)),'Definición técnica de imagenes'!$G$16),"")</f>
        <v/>
      </c>
      <c r="J79" s="63"/>
      <c r="K79" s="65"/>
    </row>
    <row r="80" spans="1:11" s="11" customFormat="1" x14ac:dyDescent="0.25">
      <c r="A80" s="12" t="str">
        <f t="shared" si="8"/>
        <v/>
      </c>
      <c r="B80" s="62"/>
      <c r="C80" s="20" t="str">
        <f t="shared" si="9"/>
        <v/>
      </c>
      <c r="D80" s="63"/>
      <c r="E80" s="63"/>
      <c r="F80" s="13" t="str">
        <f t="shared" si="10"/>
        <v/>
      </c>
      <c r="G80" s="13" t="str">
        <f ca="1">IF($F80&lt;&gt;"",IF($G$4="Recurso",VLOOKUP($E80,OFFSET('Definición técnica de imagenes'!$A$1,MATCH($G$5,'Definición técnica de imagenes'!$A$1:$A$104,0)-1,1,COUNTIF('Definición técnica de imagenes'!$A$3:$A$102,$G$5),5),5,FALSE),'Definición técnica de imagenes'!$F$16),"")</f>
        <v/>
      </c>
      <c r="H80" s="13" t="str">
        <f t="shared" ca="1" si="11"/>
        <v/>
      </c>
      <c r="I80" s="13" t="str">
        <f ca="1">IF(OR($B80&lt;&gt;"",$J80&lt;&gt;""),IF($G$4="Recurso",IF(VLOOKUP($E80,OFFSET('Definición técnica de imagenes'!$A$1,MATCH($G$5,'Definición técnica de imagenes'!$A$1:$A$104,0)-1,1,COUNTIF('Definición técnica de imagenes'!$A$3:$A$102,$G$5),6),6,FALSE)=0,"",VLOOKUP($E80,OFFSET('Definición técnica de imagenes'!$A$1,MATCH($G$5,'Definición técnica de imagenes'!$A$1:$A$104,0)-1,1,COUNTIF('Definición técnica de imagenes'!$A$3:$A$102,$G$5),6),6,FALSE)),'Definición técnica de imagenes'!$G$16),"")</f>
        <v/>
      </c>
      <c r="J80" s="63"/>
      <c r="K80" s="65"/>
    </row>
    <row r="81" spans="1:11" s="11" customFormat="1" x14ac:dyDescent="0.25">
      <c r="A81" s="12" t="str">
        <f t="shared" si="8"/>
        <v/>
      </c>
      <c r="B81" s="62"/>
      <c r="C81" s="20" t="str">
        <f t="shared" si="9"/>
        <v/>
      </c>
      <c r="D81" s="63"/>
      <c r="E81" s="63"/>
      <c r="F81" s="13" t="str">
        <f t="shared" si="10"/>
        <v/>
      </c>
      <c r="G81" s="13" t="str">
        <f ca="1">IF($F81&lt;&gt;"",IF($G$4="Recurso",VLOOKUP($E81,OFFSET('Definición técnica de imagenes'!$A$1,MATCH($G$5,'Definición técnica de imagenes'!$A$1:$A$104,0)-1,1,COUNTIF('Definición técnica de imagenes'!$A$3:$A$102,$G$5),5),5,FALSE),'Definición técnica de imagenes'!$F$16),"")</f>
        <v/>
      </c>
      <c r="H81" s="13" t="str">
        <f t="shared" ca="1" si="11"/>
        <v/>
      </c>
      <c r="I81" s="13" t="str">
        <f ca="1">IF(OR($B81&lt;&gt;"",$J81&lt;&gt;""),IF($G$4="Recurso",IF(VLOOKUP($E81,OFFSET('Definición técnica de imagenes'!$A$1,MATCH($G$5,'Definición técnica de imagenes'!$A$1:$A$104,0)-1,1,COUNTIF('Definición técnica de imagenes'!$A$3:$A$102,$G$5),6),6,FALSE)=0,"",VLOOKUP($E81,OFFSET('Definición técnica de imagenes'!$A$1,MATCH($G$5,'Definición técnica de imagenes'!$A$1:$A$104,0)-1,1,COUNTIF('Definición técnica de imagenes'!$A$3:$A$102,$G$5),6),6,FALSE)),'Definición técnica de imagenes'!$G$16),"")</f>
        <v/>
      </c>
      <c r="J81" s="63"/>
      <c r="K81" s="65"/>
    </row>
    <row r="82" spans="1:11" s="11" customFormat="1" x14ac:dyDescent="0.25">
      <c r="A82" s="12" t="str">
        <f t="shared" si="8"/>
        <v/>
      </c>
      <c r="B82" s="62"/>
      <c r="C82" s="20" t="str">
        <f t="shared" si="9"/>
        <v/>
      </c>
      <c r="D82" s="63"/>
      <c r="E82" s="63"/>
      <c r="F82" s="13" t="str">
        <f t="shared" si="10"/>
        <v/>
      </c>
      <c r="G82" s="13" t="str">
        <f ca="1">IF($F82&lt;&gt;"",IF($G$4="Recurso",VLOOKUP($E82,OFFSET('Definición técnica de imagenes'!$A$1,MATCH($G$5,'Definición técnica de imagenes'!$A$1:$A$104,0)-1,1,COUNTIF('Definición técnica de imagenes'!$A$3:$A$102,$G$5),5),5,FALSE),'Definición técnica de imagenes'!$F$16),"")</f>
        <v/>
      </c>
      <c r="H82" s="13" t="str">
        <f t="shared" ca="1" si="11"/>
        <v/>
      </c>
      <c r="I82" s="13" t="str">
        <f ca="1">IF(OR($B82&lt;&gt;"",$J82&lt;&gt;""),IF($G$4="Recurso",IF(VLOOKUP($E82,OFFSET('Definición técnica de imagenes'!$A$1,MATCH($G$5,'Definición técnica de imagenes'!$A$1:$A$104,0)-1,1,COUNTIF('Definición técnica de imagenes'!$A$3:$A$102,$G$5),6),6,FALSE)=0,"",VLOOKUP($E82,OFFSET('Definición técnica de imagenes'!$A$1,MATCH($G$5,'Definición técnica de imagenes'!$A$1:$A$104,0)-1,1,COUNTIF('Definición técnica de imagenes'!$A$3:$A$102,$G$5),6),6,FALSE)),'Definición técnica de imagenes'!$G$16),"")</f>
        <v/>
      </c>
      <c r="J82" s="63"/>
      <c r="K82" s="65"/>
    </row>
    <row r="83" spans="1:11" s="11" customFormat="1" x14ac:dyDescent="0.25">
      <c r="A83" s="12" t="str">
        <f t="shared" ref="A83:A108" si="12">IF(OR(B83&lt;&gt;"",J83&lt;&gt;""),CONCATENATE(LEFT(A82,3),IF(MID(A82,4,2)+1&lt;10,CONCATENATE("0",MID(A82,4,2)+1),MID(A82,4,2)+1)),"")</f>
        <v/>
      </c>
      <c r="B83" s="62"/>
      <c r="C83" s="20" t="str">
        <f t="shared" si="9"/>
        <v/>
      </c>
      <c r="D83" s="63"/>
      <c r="E83" s="63"/>
      <c r="F83" s="13" t="str">
        <f t="shared" si="10"/>
        <v/>
      </c>
      <c r="G83" s="13" t="str">
        <f ca="1">IF($F83&lt;&gt;"",IF($G$4="Recurso",VLOOKUP($E83,OFFSET('Definición técnica de imagenes'!$A$1,MATCH($G$5,'Definición técnica de imagenes'!$A$1:$A$104,0)-1,1,COUNTIF('Definición técnica de imagenes'!$A$3:$A$102,$G$5),5),5,FALSE),'Definición técnica de imagenes'!$F$16),"")</f>
        <v/>
      </c>
      <c r="H83" s="13" t="str">
        <f t="shared" ca="1" si="11"/>
        <v/>
      </c>
      <c r="I83" s="13" t="str">
        <f ca="1">IF(OR($B83&lt;&gt;"",$J83&lt;&gt;""),IF($G$4="Recurso",IF(VLOOKUP($E83,OFFSET('Definición técnica de imagenes'!$A$1,MATCH($G$5,'Definición técnica de imagenes'!$A$1:$A$104,0)-1,1,COUNTIF('Definición técnica de imagenes'!$A$3:$A$102,$G$5),6),6,FALSE)=0,"",VLOOKUP($E83,OFFSET('Definición técnica de imagenes'!$A$1,MATCH($G$5,'Definición técnica de imagenes'!$A$1:$A$104,0)-1,1,COUNTIF('Definición técnica de imagenes'!$A$3:$A$102,$G$5),6),6,FALSE)),'Definición técnica de imagenes'!$G$16),"")</f>
        <v/>
      </c>
      <c r="J83" s="63"/>
      <c r="K83" s="65"/>
    </row>
    <row r="84" spans="1:11" s="11" customFormat="1" x14ac:dyDescent="0.25">
      <c r="A84" s="12" t="str">
        <f t="shared" si="12"/>
        <v/>
      </c>
      <c r="B84" s="62"/>
      <c r="C84" s="20" t="str">
        <f t="shared" si="9"/>
        <v/>
      </c>
      <c r="D84" s="63"/>
      <c r="E84" s="63"/>
      <c r="F84" s="13" t="str">
        <f t="shared" si="10"/>
        <v/>
      </c>
      <c r="G84" s="13" t="str">
        <f ca="1">IF($F84&lt;&gt;"",IF($G$4="Recurso",VLOOKUP($E84,OFFSET('Definición técnica de imagenes'!$A$1,MATCH($G$5,'Definición técnica de imagenes'!$A$1:$A$104,0)-1,1,COUNTIF('Definición técnica de imagenes'!$A$3:$A$102,$G$5),5),5,FALSE),'Definición técnica de imagenes'!$F$16),"")</f>
        <v/>
      </c>
      <c r="H84" s="13" t="str">
        <f t="shared" ca="1" si="11"/>
        <v/>
      </c>
      <c r="I84" s="13" t="str">
        <f ca="1">IF(OR($B84&lt;&gt;"",$J84&lt;&gt;""),IF($G$4="Recurso",IF(VLOOKUP($E84,OFFSET('Definición técnica de imagenes'!$A$1,MATCH($G$5,'Definición técnica de imagenes'!$A$1:$A$104,0)-1,1,COUNTIF('Definición técnica de imagenes'!$A$3:$A$102,$G$5),6),6,FALSE)=0,"",VLOOKUP($E84,OFFSET('Definición técnica de imagenes'!$A$1,MATCH($G$5,'Definición técnica de imagenes'!$A$1:$A$104,0)-1,1,COUNTIF('Definición técnica de imagenes'!$A$3:$A$102,$G$5),6),6,FALSE)),'Definición técnica de imagenes'!$G$16),"")</f>
        <v/>
      </c>
      <c r="J84" s="63"/>
      <c r="K84" s="65"/>
    </row>
    <row r="85" spans="1:11" s="11" customFormat="1" x14ac:dyDescent="0.25">
      <c r="A85" s="12" t="str">
        <f t="shared" si="12"/>
        <v/>
      </c>
      <c r="B85" s="62"/>
      <c r="C85" s="20" t="str">
        <f t="shared" si="9"/>
        <v/>
      </c>
      <c r="D85" s="63"/>
      <c r="E85" s="63"/>
      <c r="F85" s="13" t="str">
        <f t="shared" si="10"/>
        <v/>
      </c>
      <c r="G85" s="13" t="str">
        <f ca="1">IF($F85&lt;&gt;"",IF($G$4="Recurso",VLOOKUP($E85,OFFSET('Definición técnica de imagenes'!$A$1,MATCH($G$5,'Definición técnica de imagenes'!$A$1:$A$104,0)-1,1,COUNTIF('Definición técnica de imagenes'!$A$3:$A$102,$G$5),5),5,FALSE),'Definición técnica de imagenes'!$F$16),"")</f>
        <v/>
      </c>
      <c r="H85" s="13" t="str">
        <f t="shared" ca="1" si="11"/>
        <v/>
      </c>
      <c r="I85" s="13" t="str">
        <f ca="1">IF(OR($B85&lt;&gt;"",$J85&lt;&gt;""),IF($G$4="Recurso",IF(VLOOKUP($E85,OFFSET('Definición técnica de imagenes'!$A$1,MATCH($G$5,'Definición técnica de imagenes'!$A$1:$A$104,0)-1,1,COUNTIF('Definición técnica de imagenes'!$A$3:$A$102,$G$5),6),6,FALSE)=0,"",VLOOKUP($E85,OFFSET('Definición técnica de imagenes'!$A$1,MATCH($G$5,'Definición técnica de imagenes'!$A$1:$A$104,0)-1,1,COUNTIF('Definición técnica de imagenes'!$A$3:$A$102,$G$5),6),6,FALSE)),'Definición técnica de imagenes'!$G$16),"")</f>
        <v/>
      </c>
      <c r="J85" s="63"/>
      <c r="K85" s="65"/>
    </row>
    <row r="86" spans="1:11" s="11" customFormat="1" x14ac:dyDescent="0.25">
      <c r="A86" s="12" t="str">
        <f t="shared" si="12"/>
        <v/>
      </c>
      <c r="B86" s="62"/>
      <c r="C86" s="20" t="str">
        <f t="shared" si="9"/>
        <v/>
      </c>
      <c r="D86" s="63"/>
      <c r="E86" s="63"/>
      <c r="F86" s="13" t="str">
        <f t="shared" si="10"/>
        <v/>
      </c>
      <c r="G86" s="13" t="str">
        <f ca="1">IF($F86&lt;&gt;"",IF($G$4="Recurso",VLOOKUP($E86,OFFSET('Definición técnica de imagenes'!$A$1,MATCH($G$5,'Definición técnica de imagenes'!$A$1:$A$104,0)-1,1,COUNTIF('Definición técnica de imagenes'!$A$3:$A$102,$G$5),5),5,FALSE),'Definición técnica de imagenes'!$F$16),"")</f>
        <v/>
      </c>
      <c r="H86" s="13" t="str">
        <f t="shared" ca="1" si="11"/>
        <v/>
      </c>
      <c r="I86" s="13" t="str">
        <f ca="1">IF(OR($B86&lt;&gt;"",$J86&lt;&gt;""),IF($G$4="Recurso",IF(VLOOKUP($E86,OFFSET('Definición técnica de imagenes'!$A$1,MATCH($G$5,'Definición técnica de imagenes'!$A$1:$A$104,0)-1,1,COUNTIF('Definición técnica de imagenes'!$A$3:$A$102,$G$5),6),6,FALSE)=0,"",VLOOKUP($E86,OFFSET('Definición técnica de imagenes'!$A$1,MATCH($G$5,'Definición técnica de imagenes'!$A$1:$A$104,0)-1,1,COUNTIF('Definición técnica de imagenes'!$A$3:$A$102,$G$5),6),6,FALSE)),'Definición técnica de imagenes'!$G$16),"")</f>
        <v/>
      </c>
      <c r="J86" s="63"/>
      <c r="K86" s="65"/>
    </row>
    <row r="87" spans="1:11" s="11" customFormat="1" x14ac:dyDescent="0.25">
      <c r="A87" s="12" t="str">
        <f t="shared" si="12"/>
        <v/>
      </c>
      <c r="B87" s="62"/>
      <c r="C87" s="20" t="str">
        <f t="shared" si="9"/>
        <v/>
      </c>
      <c r="D87" s="63"/>
      <c r="E87" s="63"/>
      <c r="F87" s="13" t="str">
        <f t="shared" si="10"/>
        <v/>
      </c>
      <c r="G87" s="13" t="str">
        <f ca="1">IF($F87&lt;&gt;"",IF($G$4="Recurso",VLOOKUP($E87,OFFSET('Definición técnica de imagenes'!$A$1,MATCH($G$5,'Definición técnica de imagenes'!$A$1:$A$104,0)-1,1,COUNTIF('Definición técnica de imagenes'!$A$3:$A$102,$G$5),5),5,FALSE),'Definición técnica de imagenes'!$F$16),"")</f>
        <v/>
      </c>
      <c r="H87" s="13" t="str">
        <f t="shared" ca="1" si="11"/>
        <v/>
      </c>
      <c r="I87" s="13" t="str">
        <f ca="1">IF(OR($B87&lt;&gt;"",$J87&lt;&gt;""),IF($G$4="Recurso",IF(VLOOKUP($E87,OFFSET('Definición técnica de imagenes'!$A$1,MATCH($G$5,'Definición técnica de imagenes'!$A$1:$A$104,0)-1,1,COUNTIF('Definición técnica de imagenes'!$A$3:$A$102,$G$5),6),6,FALSE)=0,"",VLOOKUP($E87,OFFSET('Definición técnica de imagenes'!$A$1,MATCH($G$5,'Definición técnica de imagenes'!$A$1:$A$104,0)-1,1,COUNTIF('Definición técnica de imagenes'!$A$3:$A$102,$G$5),6),6,FALSE)),'Definición técnica de imagenes'!$G$16),"")</f>
        <v/>
      </c>
      <c r="J87" s="63"/>
      <c r="K87" s="65"/>
    </row>
    <row r="88" spans="1:11" s="11" customFormat="1" x14ac:dyDescent="0.25">
      <c r="A88" s="12" t="str">
        <f t="shared" si="12"/>
        <v/>
      </c>
      <c r="B88" s="62"/>
      <c r="C88" s="20" t="str">
        <f t="shared" si="9"/>
        <v/>
      </c>
      <c r="D88" s="63"/>
      <c r="E88" s="63"/>
      <c r="F88" s="13" t="str">
        <f t="shared" si="10"/>
        <v/>
      </c>
      <c r="G88" s="13" t="str">
        <f ca="1">IF($F88&lt;&gt;"",IF($G$4="Recurso",VLOOKUP($E88,OFFSET('Definición técnica de imagenes'!$A$1,MATCH($G$5,'Definición técnica de imagenes'!$A$1:$A$104,0)-1,1,COUNTIF('Definición técnica de imagenes'!$A$3:$A$102,$G$5),5),5,FALSE),'Definición técnica de imagenes'!$F$16),"")</f>
        <v/>
      </c>
      <c r="H88" s="13" t="str">
        <f t="shared" ca="1" si="11"/>
        <v/>
      </c>
      <c r="I88" s="13" t="str">
        <f ca="1">IF(OR($B88&lt;&gt;"",$J88&lt;&gt;""),IF($G$4="Recurso",IF(VLOOKUP($E88,OFFSET('Definición técnica de imagenes'!$A$1,MATCH($G$5,'Definición técnica de imagenes'!$A$1:$A$104,0)-1,1,COUNTIF('Definición técnica de imagenes'!$A$3:$A$102,$G$5),6),6,FALSE)=0,"",VLOOKUP($E88,OFFSET('Definición técnica de imagenes'!$A$1,MATCH($G$5,'Definición técnica de imagenes'!$A$1:$A$104,0)-1,1,COUNTIF('Definición técnica de imagenes'!$A$3:$A$102,$G$5),6),6,FALSE)),'Definición técnica de imagenes'!$G$16),"")</f>
        <v/>
      </c>
      <c r="J88" s="63"/>
      <c r="K88" s="65"/>
    </row>
    <row r="89" spans="1:11" s="11" customFormat="1" x14ac:dyDescent="0.25">
      <c r="A89" s="12" t="str">
        <f t="shared" si="12"/>
        <v/>
      </c>
      <c r="B89" s="62"/>
      <c r="C89" s="20" t="str">
        <f t="shared" si="9"/>
        <v/>
      </c>
      <c r="D89" s="63"/>
      <c r="E89" s="63"/>
      <c r="F89" s="13" t="str">
        <f t="shared" si="10"/>
        <v/>
      </c>
      <c r="G89" s="13" t="str">
        <f ca="1">IF($F89&lt;&gt;"",IF($G$4="Recurso",VLOOKUP($E89,OFFSET('Definición técnica de imagenes'!$A$1,MATCH($G$5,'Definición técnica de imagenes'!$A$1:$A$104,0)-1,1,COUNTIF('Definición técnica de imagenes'!$A$3:$A$102,$G$5),5),5,FALSE),'Definición técnica de imagenes'!$F$16),"")</f>
        <v/>
      </c>
      <c r="H89" s="13" t="str">
        <f t="shared" ca="1" si="11"/>
        <v/>
      </c>
      <c r="I89" s="13" t="str">
        <f ca="1">IF(OR($B89&lt;&gt;"",$J89&lt;&gt;""),IF($G$4="Recurso",IF(VLOOKUP($E89,OFFSET('Definición técnica de imagenes'!$A$1,MATCH($G$5,'Definición técnica de imagenes'!$A$1:$A$104,0)-1,1,COUNTIF('Definición técnica de imagenes'!$A$3:$A$102,$G$5),6),6,FALSE)=0,"",VLOOKUP($E89,OFFSET('Definición técnica de imagenes'!$A$1,MATCH($G$5,'Definición técnica de imagenes'!$A$1:$A$104,0)-1,1,COUNTIF('Definición técnica de imagenes'!$A$3:$A$102,$G$5),6),6,FALSE)),'Definición técnica de imagenes'!$G$16),"")</f>
        <v/>
      </c>
      <c r="J89" s="63"/>
      <c r="K89" s="65"/>
    </row>
    <row r="90" spans="1:11" s="11" customFormat="1" x14ac:dyDescent="0.25">
      <c r="A90" s="12" t="str">
        <f t="shared" si="12"/>
        <v/>
      </c>
      <c r="B90" s="62"/>
      <c r="C90" s="20" t="str">
        <f t="shared" si="9"/>
        <v/>
      </c>
      <c r="D90" s="63"/>
      <c r="E90" s="63"/>
      <c r="F90" s="13" t="str">
        <f t="shared" si="10"/>
        <v/>
      </c>
      <c r="G90" s="13" t="str">
        <f ca="1">IF($F90&lt;&gt;"",IF($G$4="Recurso",VLOOKUP($E90,OFFSET('Definición técnica de imagenes'!$A$1,MATCH($G$5,'Definición técnica de imagenes'!$A$1:$A$104,0)-1,1,COUNTIF('Definición técnica de imagenes'!$A$3:$A$102,$G$5),5),5,FALSE),'Definición técnica de imagenes'!$F$16),"")</f>
        <v/>
      </c>
      <c r="H90" s="13" t="str">
        <f t="shared" ca="1" si="11"/>
        <v/>
      </c>
      <c r="I90" s="13" t="str">
        <f ca="1">IF(OR($B90&lt;&gt;"",$J90&lt;&gt;""),IF($G$4="Recurso",IF(VLOOKUP($E90,OFFSET('Definición técnica de imagenes'!$A$1,MATCH($G$5,'Definición técnica de imagenes'!$A$1:$A$104,0)-1,1,COUNTIF('Definición técnica de imagenes'!$A$3:$A$102,$G$5),6),6,FALSE)=0,"",VLOOKUP($E90,OFFSET('Definición técnica de imagenes'!$A$1,MATCH($G$5,'Definición técnica de imagenes'!$A$1:$A$104,0)-1,1,COUNTIF('Definición técnica de imagenes'!$A$3:$A$102,$G$5),6),6,FALSE)),'Definición técnica de imagenes'!$G$16),"")</f>
        <v/>
      </c>
      <c r="J90" s="63"/>
      <c r="K90" s="65"/>
    </row>
    <row r="91" spans="1:11" s="11" customFormat="1" x14ac:dyDescent="0.25">
      <c r="A91" s="12" t="str">
        <f t="shared" si="12"/>
        <v/>
      </c>
      <c r="B91" s="62"/>
      <c r="C91" s="20" t="str">
        <f t="shared" si="9"/>
        <v/>
      </c>
      <c r="D91" s="63"/>
      <c r="E91" s="63"/>
      <c r="F91" s="13" t="str">
        <f t="shared" si="10"/>
        <v/>
      </c>
      <c r="G91" s="13" t="str">
        <f ca="1">IF($F91&lt;&gt;"",IF($G$4="Recurso",VLOOKUP($E91,OFFSET('Definición técnica de imagenes'!$A$1,MATCH($G$5,'Definición técnica de imagenes'!$A$1:$A$104,0)-1,1,COUNTIF('Definición técnica de imagenes'!$A$3:$A$102,$G$5),5),5,FALSE),'Definición técnica de imagenes'!$F$16),"")</f>
        <v/>
      </c>
      <c r="H91" s="13" t="str">
        <f t="shared" ca="1" si="11"/>
        <v/>
      </c>
      <c r="I91" s="13" t="str">
        <f ca="1">IF(OR($B91&lt;&gt;"",$J91&lt;&gt;""),IF($G$4="Recurso",IF(VLOOKUP($E91,OFFSET('Definición técnica de imagenes'!$A$1,MATCH($G$5,'Definición técnica de imagenes'!$A$1:$A$104,0)-1,1,COUNTIF('Definición técnica de imagenes'!$A$3:$A$102,$G$5),6),6,FALSE)=0,"",VLOOKUP($E91,OFFSET('Definición técnica de imagenes'!$A$1,MATCH($G$5,'Definición técnica de imagenes'!$A$1:$A$104,0)-1,1,COUNTIF('Definición técnica de imagenes'!$A$3:$A$102,$G$5),6),6,FALSE)),'Definición técnica de imagenes'!$G$16),"")</f>
        <v/>
      </c>
      <c r="J91" s="63"/>
      <c r="K91" s="65"/>
    </row>
    <row r="92" spans="1:11" s="11" customFormat="1" x14ac:dyDescent="0.25">
      <c r="A92" s="12" t="str">
        <f t="shared" si="12"/>
        <v/>
      </c>
      <c r="B92" s="62"/>
      <c r="C92" s="20" t="str">
        <f t="shared" si="9"/>
        <v/>
      </c>
      <c r="D92" s="63"/>
      <c r="E92" s="63"/>
      <c r="F92" s="13" t="str">
        <f t="shared" si="10"/>
        <v/>
      </c>
      <c r="G92" s="13" t="str">
        <f ca="1">IF($F92&lt;&gt;"",IF($G$4="Recurso",VLOOKUP($E92,OFFSET('Definición técnica de imagenes'!$A$1,MATCH($G$5,'Definición técnica de imagenes'!$A$1:$A$104,0)-1,1,COUNTIF('Definición técnica de imagenes'!$A$3:$A$102,$G$5),5),5,FALSE),'Definición técnica de imagenes'!$F$16),"")</f>
        <v/>
      </c>
      <c r="H92" s="13" t="str">
        <f t="shared" ca="1" si="11"/>
        <v/>
      </c>
      <c r="I92" s="13" t="str">
        <f ca="1">IF(OR($B92&lt;&gt;"",$J92&lt;&gt;""),IF($G$4="Recurso",IF(VLOOKUP($E92,OFFSET('Definición técnica de imagenes'!$A$1,MATCH($G$5,'Definición técnica de imagenes'!$A$1:$A$104,0)-1,1,COUNTIF('Definición técnica de imagenes'!$A$3:$A$102,$G$5),6),6,FALSE)=0,"",VLOOKUP($E92,OFFSET('Definición técnica de imagenes'!$A$1,MATCH($G$5,'Definición técnica de imagenes'!$A$1:$A$104,0)-1,1,COUNTIF('Definición técnica de imagenes'!$A$3:$A$102,$G$5),6),6,FALSE)),'Definición técnica de imagenes'!$G$16),"")</f>
        <v/>
      </c>
      <c r="J92" s="63"/>
      <c r="K92" s="65"/>
    </row>
    <row r="93" spans="1:11" s="11" customFormat="1" x14ac:dyDescent="0.25">
      <c r="A93" s="12" t="str">
        <f t="shared" si="12"/>
        <v/>
      </c>
      <c r="B93" s="62"/>
      <c r="C93" s="20" t="str">
        <f t="shared" si="9"/>
        <v/>
      </c>
      <c r="D93" s="63"/>
      <c r="E93" s="63"/>
      <c r="F93" s="13" t="str">
        <f t="shared" si="10"/>
        <v/>
      </c>
      <c r="G93" s="13" t="str">
        <f ca="1">IF($F93&lt;&gt;"",IF($G$4="Recurso",VLOOKUP($E93,OFFSET('Definición técnica de imagenes'!$A$1,MATCH($G$5,'Definición técnica de imagenes'!$A$1:$A$104,0)-1,1,COUNTIF('Definición técnica de imagenes'!$A$3:$A$102,$G$5),5),5,FALSE),'Definición técnica de imagenes'!$F$16),"")</f>
        <v/>
      </c>
      <c r="H93" s="13" t="str">
        <f t="shared" ca="1" si="11"/>
        <v/>
      </c>
      <c r="I93" s="13" t="str">
        <f ca="1">IF(OR($B93&lt;&gt;"",$J93&lt;&gt;""),IF($G$4="Recurso",IF(VLOOKUP($E93,OFFSET('Definición técnica de imagenes'!$A$1,MATCH($G$5,'Definición técnica de imagenes'!$A$1:$A$104,0)-1,1,COUNTIF('Definición técnica de imagenes'!$A$3:$A$102,$G$5),6),6,FALSE)=0,"",VLOOKUP($E93,OFFSET('Definición técnica de imagenes'!$A$1,MATCH($G$5,'Definición técnica de imagenes'!$A$1:$A$104,0)-1,1,COUNTIF('Definición técnica de imagenes'!$A$3:$A$102,$G$5),6),6,FALSE)),'Definición técnica de imagenes'!$G$16),"")</f>
        <v/>
      </c>
      <c r="J93" s="63"/>
      <c r="K93" s="65"/>
    </row>
    <row r="94" spans="1:11" s="11" customFormat="1" x14ac:dyDescent="0.25">
      <c r="A94" s="12" t="str">
        <f t="shared" si="12"/>
        <v/>
      </c>
      <c r="B94" s="62"/>
      <c r="C94" s="20" t="str">
        <f t="shared" si="9"/>
        <v/>
      </c>
      <c r="D94" s="63"/>
      <c r="E94" s="63"/>
      <c r="F94" s="13" t="str">
        <f t="shared" si="10"/>
        <v/>
      </c>
      <c r="G94" s="13" t="str">
        <f ca="1">IF($F94&lt;&gt;"",IF($G$4="Recurso",VLOOKUP($E94,OFFSET('Definición técnica de imagenes'!$A$1,MATCH($G$5,'Definición técnica de imagenes'!$A$1:$A$104,0)-1,1,COUNTIF('Definición técnica de imagenes'!$A$3:$A$102,$G$5),5),5,FALSE),'Definición técnica de imagenes'!$F$16),"")</f>
        <v/>
      </c>
      <c r="H94" s="13" t="str">
        <f t="shared" ca="1" si="11"/>
        <v/>
      </c>
      <c r="I94" s="13" t="str">
        <f ca="1">IF(OR($B94&lt;&gt;"",$J94&lt;&gt;""),IF($G$4="Recurso",IF(VLOOKUP($E94,OFFSET('Definición técnica de imagenes'!$A$1,MATCH($G$5,'Definición técnica de imagenes'!$A$1:$A$104,0)-1,1,COUNTIF('Definición técnica de imagenes'!$A$3:$A$102,$G$5),6),6,FALSE)=0,"",VLOOKUP($E94,OFFSET('Definición técnica de imagenes'!$A$1,MATCH($G$5,'Definición técnica de imagenes'!$A$1:$A$104,0)-1,1,COUNTIF('Definición técnica de imagenes'!$A$3:$A$102,$G$5),6),6,FALSE)),'Definición técnica de imagenes'!$G$16),"")</f>
        <v/>
      </c>
      <c r="J94" s="63"/>
      <c r="K94" s="65"/>
    </row>
    <row r="95" spans="1:11" s="11" customFormat="1" x14ac:dyDescent="0.25">
      <c r="A95" s="12" t="str">
        <f t="shared" si="12"/>
        <v/>
      </c>
      <c r="B95" s="62"/>
      <c r="C95" s="20" t="str">
        <f t="shared" si="9"/>
        <v/>
      </c>
      <c r="D95" s="63"/>
      <c r="E95" s="63"/>
      <c r="F95" s="13" t="str">
        <f t="shared" si="10"/>
        <v/>
      </c>
      <c r="G95" s="13" t="str">
        <f ca="1">IF($F95&lt;&gt;"",IF($G$4="Recurso",VLOOKUP($E95,OFFSET('Definición técnica de imagenes'!$A$1,MATCH($G$5,'Definición técnica de imagenes'!$A$1:$A$104,0)-1,1,COUNTIF('Definición técnica de imagenes'!$A$3:$A$102,$G$5),5),5,FALSE),'Definición técnica de imagenes'!$F$16),"")</f>
        <v/>
      </c>
      <c r="H95" s="13" t="str">
        <f t="shared" ca="1" si="11"/>
        <v/>
      </c>
      <c r="I95" s="13" t="str">
        <f ca="1">IF(OR($B95&lt;&gt;"",$J95&lt;&gt;""),IF($G$4="Recurso",IF(VLOOKUP($E95,OFFSET('Definición técnica de imagenes'!$A$1,MATCH($G$5,'Definición técnica de imagenes'!$A$1:$A$104,0)-1,1,COUNTIF('Definición técnica de imagenes'!$A$3:$A$102,$G$5),6),6,FALSE)=0,"",VLOOKUP($E95,OFFSET('Definición técnica de imagenes'!$A$1,MATCH($G$5,'Definición técnica de imagenes'!$A$1:$A$104,0)-1,1,COUNTIF('Definición técnica de imagenes'!$A$3:$A$102,$G$5),6),6,FALSE)),'Definición técnica de imagenes'!$G$16),"")</f>
        <v/>
      </c>
      <c r="J95" s="63"/>
      <c r="K95" s="65"/>
    </row>
    <row r="96" spans="1:11" s="11" customFormat="1" x14ac:dyDescent="0.25">
      <c r="A96" s="12" t="str">
        <f t="shared" si="12"/>
        <v/>
      </c>
      <c r="B96" s="62"/>
      <c r="C96" s="20" t="str">
        <f t="shared" si="9"/>
        <v/>
      </c>
      <c r="D96" s="63"/>
      <c r="E96" s="63"/>
      <c r="F96" s="13" t="str">
        <f t="shared" si="10"/>
        <v/>
      </c>
      <c r="G96" s="13" t="str">
        <f ca="1">IF($F96&lt;&gt;"",IF($G$4="Recurso",VLOOKUP($E96,OFFSET('Definición técnica de imagenes'!$A$1,MATCH($G$5,'Definición técnica de imagenes'!$A$1:$A$104,0)-1,1,COUNTIF('Definición técnica de imagenes'!$A$3:$A$102,$G$5),5),5,FALSE),'Definición técnica de imagenes'!$F$16),"")</f>
        <v/>
      </c>
      <c r="H96" s="13" t="str">
        <f t="shared" ca="1" si="11"/>
        <v/>
      </c>
      <c r="I96" s="13" t="str">
        <f ca="1">IF(OR($B96&lt;&gt;"",$J96&lt;&gt;""),IF($G$4="Recurso",IF(VLOOKUP($E96,OFFSET('Definición técnica de imagenes'!$A$1,MATCH($G$5,'Definición técnica de imagenes'!$A$1:$A$104,0)-1,1,COUNTIF('Definición técnica de imagenes'!$A$3:$A$102,$G$5),6),6,FALSE)=0,"",VLOOKUP($E96,OFFSET('Definición técnica de imagenes'!$A$1,MATCH($G$5,'Definición técnica de imagenes'!$A$1:$A$104,0)-1,1,COUNTIF('Definición técnica de imagenes'!$A$3:$A$102,$G$5),6),6,FALSE)),'Definición técnica de imagenes'!$G$16),"")</f>
        <v/>
      </c>
      <c r="J96" s="63"/>
      <c r="K96" s="65"/>
    </row>
    <row r="97" spans="1:11" s="11" customFormat="1" x14ac:dyDescent="0.25">
      <c r="A97" s="12" t="str">
        <f t="shared" si="12"/>
        <v/>
      </c>
      <c r="B97" s="62"/>
      <c r="C97" s="20" t="str">
        <f t="shared" si="9"/>
        <v/>
      </c>
      <c r="D97" s="63"/>
      <c r="E97" s="63"/>
      <c r="F97" s="13" t="str">
        <f t="shared" si="10"/>
        <v/>
      </c>
      <c r="G97" s="13" t="str">
        <f ca="1">IF($F97&lt;&gt;"",IF($G$4="Recurso",VLOOKUP($E97,OFFSET('Definición técnica de imagenes'!$A$1,MATCH($G$5,'Definición técnica de imagenes'!$A$1:$A$104,0)-1,1,COUNTIF('Definición técnica de imagenes'!$A$3:$A$102,$G$5),5),5,FALSE),'Definición técnica de imagenes'!$F$16),"")</f>
        <v/>
      </c>
      <c r="H97" s="13" t="str">
        <f t="shared" ca="1" si="11"/>
        <v/>
      </c>
      <c r="I97" s="13" t="str">
        <f ca="1">IF(OR($B97&lt;&gt;"",$J97&lt;&gt;""),IF($G$4="Recurso",IF(VLOOKUP($E97,OFFSET('Definición técnica de imagenes'!$A$1,MATCH($G$5,'Definición técnica de imagenes'!$A$1:$A$104,0)-1,1,COUNTIF('Definición técnica de imagenes'!$A$3:$A$102,$G$5),6),6,FALSE)=0,"",VLOOKUP($E97,OFFSET('Definición técnica de imagenes'!$A$1,MATCH($G$5,'Definición técnica de imagenes'!$A$1:$A$104,0)-1,1,COUNTIF('Definición técnica de imagenes'!$A$3:$A$102,$G$5),6),6,FALSE)),'Definición técnica de imagenes'!$G$16),"")</f>
        <v/>
      </c>
      <c r="J97" s="63"/>
      <c r="K97" s="65"/>
    </row>
    <row r="98" spans="1:11" s="11" customFormat="1" x14ac:dyDescent="0.25">
      <c r="A98" s="12" t="str">
        <f t="shared" si="12"/>
        <v/>
      </c>
      <c r="B98" s="62"/>
      <c r="C98" s="20" t="str">
        <f t="shared" si="9"/>
        <v/>
      </c>
      <c r="D98" s="63"/>
      <c r="E98" s="63"/>
      <c r="F98" s="13" t="str">
        <f t="shared" si="10"/>
        <v/>
      </c>
      <c r="G98" s="13" t="str">
        <f ca="1">IF($F98&lt;&gt;"",IF($G$4="Recurso",VLOOKUP($E98,OFFSET('Definición técnica de imagenes'!$A$1,MATCH($G$5,'Definición técnica de imagenes'!$A$1:$A$104,0)-1,1,COUNTIF('Definición técnica de imagenes'!$A$3:$A$102,$G$5),5),5,FALSE),'Definición técnica de imagenes'!$F$16),"")</f>
        <v/>
      </c>
      <c r="H98" s="13" t="str">
        <f t="shared" ca="1" si="11"/>
        <v/>
      </c>
      <c r="I98" s="13" t="str">
        <f ca="1">IF(OR($B98&lt;&gt;"",$J98&lt;&gt;""),IF($G$4="Recurso",IF(VLOOKUP($E98,OFFSET('Definición técnica de imagenes'!$A$1,MATCH($G$5,'Definición técnica de imagenes'!$A$1:$A$104,0)-1,1,COUNTIF('Definición técnica de imagenes'!$A$3:$A$102,$G$5),6),6,FALSE)=0,"",VLOOKUP($E98,OFFSET('Definición técnica de imagenes'!$A$1,MATCH($G$5,'Definición técnica de imagenes'!$A$1:$A$104,0)-1,1,COUNTIF('Definición técnica de imagenes'!$A$3:$A$102,$G$5),6),6,FALSE)),'Definición técnica de imagenes'!$G$16),"")</f>
        <v/>
      </c>
      <c r="J98" s="63"/>
      <c r="K98" s="65"/>
    </row>
    <row r="99" spans="1:11" s="11" customFormat="1" x14ac:dyDescent="0.25">
      <c r="A99" s="12" t="str">
        <f t="shared" si="12"/>
        <v/>
      </c>
      <c r="B99" s="62"/>
      <c r="C99" s="20" t="str">
        <f t="shared" si="9"/>
        <v/>
      </c>
      <c r="D99" s="63"/>
      <c r="E99" s="63"/>
      <c r="F99" s="13" t="str">
        <f t="shared" si="10"/>
        <v/>
      </c>
      <c r="G99" s="13" t="str">
        <f ca="1">IF($F99&lt;&gt;"",IF($G$4="Recurso",VLOOKUP($E99,OFFSET('Definición técnica de imagenes'!$A$1,MATCH($G$5,'Definición técnica de imagenes'!$A$1:$A$104,0)-1,1,COUNTIF('Definición técnica de imagenes'!$A$3:$A$102,$G$5),5),5,FALSE),'Definición técnica de imagenes'!$F$16),"")</f>
        <v/>
      </c>
      <c r="H99" s="13" t="str">
        <f t="shared" ca="1" si="11"/>
        <v/>
      </c>
      <c r="I99" s="13" t="str">
        <f ca="1">IF(OR($B99&lt;&gt;"",$J99&lt;&gt;""),IF($G$4="Recurso",IF(VLOOKUP($E99,OFFSET('Definición técnica de imagenes'!$A$1,MATCH($G$5,'Definición técnica de imagenes'!$A$1:$A$104,0)-1,1,COUNTIF('Definición técnica de imagenes'!$A$3:$A$102,$G$5),6),6,FALSE)=0,"",VLOOKUP($E99,OFFSET('Definición técnica de imagenes'!$A$1,MATCH($G$5,'Definición técnica de imagenes'!$A$1:$A$104,0)-1,1,COUNTIF('Definición técnica de imagenes'!$A$3:$A$102,$G$5),6),6,FALSE)),'Definición técnica de imagenes'!$G$16),"")</f>
        <v/>
      </c>
      <c r="J99" s="63"/>
      <c r="K99" s="65"/>
    </row>
    <row r="100" spans="1:11" s="11" customFormat="1" x14ac:dyDescent="0.25">
      <c r="A100" s="12" t="str">
        <f t="shared" si="12"/>
        <v/>
      </c>
      <c r="B100" s="62"/>
      <c r="C100" s="20" t="str">
        <f t="shared" si="9"/>
        <v/>
      </c>
      <c r="D100" s="63"/>
      <c r="E100" s="63"/>
      <c r="F100" s="13" t="str">
        <f t="shared" si="10"/>
        <v/>
      </c>
      <c r="G100" s="13" t="str">
        <f ca="1">IF($F100&lt;&gt;"",IF($G$4="Recurso",VLOOKUP($E100,OFFSET('Definición técnica de imagenes'!$A$1,MATCH($G$5,'Definición técnica de imagenes'!$A$1:$A$104,0)-1,1,COUNTIF('Definición técnica de imagenes'!$A$3:$A$102,$G$5),5),5,FALSE),'Definición técnica de imagenes'!$F$16),"")</f>
        <v/>
      </c>
      <c r="H100" s="13" t="str">
        <f t="shared" ca="1" si="11"/>
        <v/>
      </c>
      <c r="I100" s="13" t="str">
        <f ca="1">IF(OR($B100&lt;&gt;"",$J100&lt;&gt;""),IF($G$4="Recurso",IF(VLOOKUP($E100,OFFSET('Definición técnica de imagenes'!$A$1,MATCH($G$5,'Definición técnica de imagenes'!$A$1:$A$104,0)-1,1,COUNTIF('Definición técnica de imagenes'!$A$3:$A$102,$G$5),6),6,FALSE)=0,"",VLOOKUP($E100,OFFSET('Definición técnica de imagenes'!$A$1,MATCH($G$5,'Definición técnica de imagenes'!$A$1:$A$104,0)-1,1,COUNTIF('Definición técnica de imagenes'!$A$3:$A$102,$G$5),6),6,FALSE)),'Definición técnica de imagenes'!$G$16),"")</f>
        <v/>
      </c>
      <c r="J100" s="63"/>
      <c r="K100" s="65"/>
    </row>
    <row r="101" spans="1:11" s="11" customFormat="1" x14ac:dyDescent="0.25">
      <c r="A101" s="12" t="str">
        <f t="shared" si="12"/>
        <v/>
      </c>
      <c r="B101" s="62"/>
      <c r="C101" s="20" t="str">
        <f t="shared" si="9"/>
        <v/>
      </c>
      <c r="D101" s="63"/>
      <c r="E101" s="63"/>
      <c r="F101" s="13" t="str">
        <f t="shared" si="10"/>
        <v/>
      </c>
      <c r="G101" s="13" t="str">
        <f ca="1">IF($F101&lt;&gt;"",IF($G$4="Recurso",VLOOKUP($E101,OFFSET('Definición técnica de imagenes'!$A$1,MATCH($G$5,'Definición técnica de imagenes'!$A$1:$A$104,0)-1,1,COUNTIF('Definición técnica de imagenes'!$A$3:$A$102,$G$5),5),5,FALSE),'Definición técnica de imagenes'!$F$16),"")</f>
        <v/>
      </c>
      <c r="H101" s="13" t="str">
        <f t="shared" ca="1" si="11"/>
        <v/>
      </c>
      <c r="I101" s="13" t="str">
        <f ca="1">IF(OR($B101&lt;&gt;"",$J101&lt;&gt;""),IF($G$4="Recurso",IF(VLOOKUP($E101,OFFSET('Definición técnica de imagenes'!$A$1,MATCH($G$5,'Definición técnica de imagenes'!$A$1:$A$104,0)-1,1,COUNTIF('Definición técnica de imagenes'!$A$3:$A$102,$G$5),6),6,FALSE)=0,"",VLOOKUP($E101,OFFSET('Definición técnica de imagenes'!$A$1,MATCH($G$5,'Definición técnica de imagenes'!$A$1:$A$104,0)-1,1,COUNTIF('Definición técnica de imagenes'!$A$3:$A$102,$G$5),6),6,FALSE)),'Definición técnica de imagenes'!$G$16),"")</f>
        <v/>
      </c>
      <c r="J101" s="63"/>
      <c r="K101" s="65"/>
    </row>
    <row r="102" spans="1:11" s="11" customFormat="1" x14ac:dyDescent="0.25">
      <c r="A102" s="12" t="str">
        <f t="shared" si="12"/>
        <v/>
      </c>
      <c r="B102" s="62"/>
      <c r="C102" s="20" t="str">
        <f t="shared" si="9"/>
        <v/>
      </c>
      <c r="D102" s="63"/>
      <c r="E102" s="63"/>
      <c r="F102" s="13" t="str">
        <f t="shared" si="10"/>
        <v/>
      </c>
      <c r="G102" s="13" t="str">
        <f ca="1">IF($F102&lt;&gt;"",IF($G$4="Recurso",VLOOKUP($E102,OFFSET('Definición técnica de imagenes'!$A$1,MATCH($G$5,'Definición técnica de imagenes'!$A$1:$A$104,0)-1,1,COUNTIF('Definición técnica de imagenes'!$A$3:$A$102,$G$5),5),5,FALSE),'Definición técnica de imagenes'!$F$16),"")</f>
        <v/>
      </c>
      <c r="H102" s="13" t="str">
        <f t="shared" ca="1" si="11"/>
        <v/>
      </c>
      <c r="I102" s="13" t="str">
        <f ca="1">IF(OR($B102&lt;&gt;"",$J102&lt;&gt;""),IF($G$4="Recurso",IF(VLOOKUP($E102,OFFSET('Definición técnica de imagenes'!$A$1,MATCH($G$5,'Definición técnica de imagenes'!$A$1:$A$104,0)-1,1,COUNTIF('Definición técnica de imagenes'!$A$3:$A$102,$G$5),6),6,FALSE)=0,"",VLOOKUP($E102,OFFSET('Definición técnica de imagenes'!$A$1,MATCH($G$5,'Definición técnica de imagenes'!$A$1:$A$104,0)-1,1,COUNTIF('Definición técnica de imagenes'!$A$3:$A$102,$G$5),6),6,FALSE)),'Definición técnica de imagenes'!$G$16),"")</f>
        <v/>
      </c>
      <c r="J102" s="63"/>
      <c r="K102" s="65"/>
    </row>
    <row r="103" spans="1:11" s="11" customFormat="1" x14ac:dyDescent="0.25">
      <c r="A103" s="12" t="str">
        <f t="shared" si="12"/>
        <v/>
      </c>
      <c r="B103" s="62"/>
      <c r="C103" s="20" t="str">
        <f t="shared" si="9"/>
        <v/>
      </c>
      <c r="D103" s="63"/>
      <c r="E103" s="63"/>
      <c r="F103" s="13" t="str">
        <f t="shared" si="10"/>
        <v/>
      </c>
      <c r="G103" s="13" t="str">
        <f ca="1">IF($F103&lt;&gt;"",IF($G$4="Recurso",VLOOKUP($E103,OFFSET('Definición técnica de imagenes'!$A$1,MATCH($G$5,'Definición técnica de imagenes'!$A$1:$A$104,0)-1,1,COUNTIF('Definición técnica de imagenes'!$A$3:$A$102,$G$5),5),5,FALSE),'Definición técnica de imagenes'!$F$16),"")</f>
        <v/>
      </c>
      <c r="H103" s="13" t="str">
        <f t="shared" ca="1" si="11"/>
        <v/>
      </c>
      <c r="I103" s="13" t="str">
        <f ca="1">IF(OR($B103&lt;&gt;"",$J103&lt;&gt;""),IF($G$4="Recurso",IF(VLOOKUP($E103,OFFSET('Definición técnica de imagenes'!$A$1,MATCH($G$5,'Definición técnica de imagenes'!$A$1:$A$104,0)-1,1,COUNTIF('Definición técnica de imagenes'!$A$3:$A$102,$G$5),6),6,FALSE)=0,"",VLOOKUP($E103,OFFSET('Definición técnica de imagenes'!$A$1,MATCH($G$5,'Definición técnica de imagenes'!$A$1:$A$104,0)-1,1,COUNTIF('Definición técnica de imagenes'!$A$3:$A$102,$G$5),6),6,FALSE)),'Definición técnica de imagenes'!$G$16),"")</f>
        <v/>
      </c>
      <c r="J103" s="63"/>
      <c r="K103" s="65"/>
    </row>
    <row r="104" spans="1:11" s="11" customFormat="1" x14ac:dyDescent="0.25">
      <c r="A104" s="12" t="str">
        <f t="shared" si="12"/>
        <v/>
      </c>
      <c r="B104" s="62"/>
      <c r="C104" s="20" t="str">
        <f t="shared" si="9"/>
        <v/>
      </c>
      <c r="D104" s="63"/>
      <c r="E104" s="63"/>
      <c r="F104" s="13" t="str">
        <f t="shared" si="10"/>
        <v/>
      </c>
      <c r="G104" s="13" t="str">
        <f ca="1">IF($F104&lt;&gt;"",IF($G$4="Recurso",VLOOKUP($E104,OFFSET('Definición técnica de imagenes'!$A$1,MATCH($G$5,'Definición técnica de imagenes'!$A$1:$A$104,0)-1,1,COUNTIF('Definición técnica de imagenes'!$A$3:$A$102,$G$5),5),5,FALSE),'Definición técnica de imagenes'!$F$16),"")</f>
        <v/>
      </c>
      <c r="H104" s="13" t="str">
        <f t="shared" ca="1" si="11"/>
        <v/>
      </c>
      <c r="I104" s="13" t="str">
        <f ca="1">IF(OR($B104&lt;&gt;"",$J104&lt;&gt;""),IF($G$4="Recurso",IF(VLOOKUP($E104,OFFSET('Definición técnica de imagenes'!$A$1,MATCH($G$5,'Definición técnica de imagenes'!$A$1:$A$104,0)-1,1,COUNTIF('Definición técnica de imagenes'!$A$3:$A$102,$G$5),6),6,FALSE)=0,"",VLOOKUP($E104,OFFSET('Definición técnica de imagenes'!$A$1,MATCH($G$5,'Definición técnica de imagenes'!$A$1:$A$104,0)-1,1,COUNTIF('Definición técnica de imagenes'!$A$3:$A$102,$G$5),6),6,FALSE)),'Definición técnica de imagenes'!$G$16),"")</f>
        <v/>
      </c>
      <c r="J104" s="63"/>
      <c r="K104" s="65"/>
    </row>
    <row r="105" spans="1:11" s="11" customFormat="1" x14ac:dyDescent="0.25">
      <c r="A105" s="12" t="str">
        <f t="shared" si="12"/>
        <v/>
      </c>
      <c r="B105" s="62"/>
      <c r="C105" s="20" t="str">
        <f t="shared" si="9"/>
        <v/>
      </c>
      <c r="D105" s="63"/>
      <c r="E105" s="63"/>
      <c r="F105" s="13" t="str">
        <f t="shared" si="10"/>
        <v/>
      </c>
      <c r="G105" s="13" t="str">
        <f ca="1">IF($F105&lt;&gt;"",IF($G$4="Recurso",VLOOKUP($E105,OFFSET('Definición técnica de imagenes'!$A$1,MATCH($G$5,'Definición técnica de imagenes'!$A$1:$A$104,0)-1,1,COUNTIF('Definición técnica de imagenes'!$A$3:$A$102,$G$5),5),5,FALSE),'Definición técnica de imagenes'!$F$16),"")</f>
        <v/>
      </c>
      <c r="H105" s="13" t="str">
        <f t="shared" ca="1" si="11"/>
        <v/>
      </c>
      <c r="I105" s="13" t="str">
        <f ca="1">IF(OR($B105&lt;&gt;"",$J105&lt;&gt;""),IF($G$4="Recurso",IF(VLOOKUP($E105,OFFSET('Definición técnica de imagenes'!$A$1,MATCH($G$5,'Definición técnica de imagenes'!$A$1:$A$104,0)-1,1,COUNTIF('Definición técnica de imagenes'!$A$3:$A$102,$G$5),6),6,FALSE)=0,"",VLOOKUP($E105,OFFSET('Definición técnica de imagenes'!$A$1,MATCH($G$5,'Definición técnica de imagenes'!$A$1:$A$104,0)-1,1,COUNTIF('Definición técnica de imagenes'!$A$3:$A$102,$G$5),6),6,FALSE)),'Definición técnica de imagenes'!$G$16),"")</f>
        <v/>
      </c>
      <c r="J105" s="63"/>
      <c r="K105" s="65"/>
    </row>
    <row r="106" spans="1:11" s="11" customFormat="1" x14ac:dyDescent="0.25">
      <c r="A106" s="12" t="str">
        <f t="shared" si="12"/>
        <v/>
      </c>
      <c r="B106" s="62"/>
      <c r="C106" s="20" t="str">
        <f>IF(OR(B106&lt;&gt;"",J106&lt;&gt;""),IF($G$4="Recurso",CONCATENATE($G$4," ",$G$5),$G$4),"")</f>
        <v/>
      </c>
      <c r="D106" s="63"/>
      <c r="E106" s="63"/>
      <c r="F106" s="13" t="str">
        <f t="shared" si="10"/>
        <v/>
      </c>
      <c r="G106" s="13" t="str">
        <f ca="1">IF($F106&lt;&gt;"",IF($G$4="Recurso",VLOOKUP($E106,OFFSET('Definición técnica de imagenes'!$A$1,MATCH($G$5,'Definición técnica de imagenes'!$A$1:$A$104,0)-1,1,COUNTIF('Definición técnica de imagenes'!$A$3:$A$102,$G$5),5),5,FALSE),'Definición técnica de imagenes'!$F$16),"")</f>
        <v/>
      </c>
      <c r="H106" s="13" t="str">
        <f t="shared" ca="1" si="11"/>
        <v/>
      </c>
      <c r="I106" s="13" t="str">
        <f ca="1">IF(OR($B106&lt;&gt;"",$J106&lt;&gt;""),IF($G$4="Recurso",IF(VLOOKUP($E106,OFFSET('Definición técnica de imagenes'!$A$1,MATCH($G$5,'Definición técnica de imagenes'!$A$1:$A$104,0)-1,1,COUNTIF('Definición técnica de imagenes'!$A$3:$A$102,$G$5),6),6,FALSE)=0,"",VLOOKUP($E106,OFFSET('Definición técnica de imagenes'!$A$1,MATCH($G$5,'Definición técnica de imagenes'!$A$1:$A$104,0)-1,1,COUNTIF('Definición técnica de imagenes'!$A$3:$A$102,$G$5),6),6,FALSE)),'Definición técnica de imagenes'!$G$16),"")</f>
        <v/>
      </c>
      <c r="J106" s="63"/>
      <c r="K106" s="65"/>
    </row>
    <row r="107" spans="1:11" s="11" customFormat="1" x14ac:dyDescent="0.25">
      <c r="A107" s="12" t="str">
        <f t="shared" si="12"/>
        <v/>
      </c>
      <c r="B107" s="62"/>
      <c r="C107" s="20" t="str">
        <f>IF(OR(B107&lt;&gt;"",J107&lt;&gt;""),IF($G$4="Recurso",CONCATENATE($G$4," ",$G$5),$G$4),"")</f>
        <v/>
      </c>
      <c r="D107" s="63"/>
      <c r="E107" s="63"/>
      <c r="F107" s="13" t="str">
        <f t="shared" si="10"/>
        <v/>
      </c>
      <c r="G107" s="13" t="str">
        <f ca="1">IF($F107&lt;&gt;"",IF($G$4="Recurso",VLOOKUP($E107,OFFSET('Definición técnica de imagenes'!$A$1,MATCH($G$5,'Definición técnica de imagenes'!$A$1:$A$104,0)-1,1,COUNTIF('Definición técnica de imagenes'!$A$3:$A$102,$G$5),5),5,FALSE),'Definición técnica de imagenes'!$F$16),"")</f>
        <v/>
      </c>
      <c r="H107" s="13" t="str">
        <f t="shared" ca="1" si="11"/>
        <v/>
      </c>
      <c r="I107" s="13" t="str">
        <f ca="1">IF(OR($B107&lt;&gt;"",$J107&lt;&gt;""),IF($G$4="Recurso",IF(VLOOKUP($E107,OFFSET('Definición técnica de imagenes'!$A$1,MATCH($G$5,'Definición técnica de imagenes'!$A$1:$A$104,0)-1,1,COUNTIF('Definición técnica de imagenes'!$A$3:$A$102,$G$5),6),6,FALSE)=0,"",VLOOKUP($E107,OFFSET('Definición técnica de imagenes'!$A$1,MATCH($G$5,'Definición técnica de imagenes'!$A$1:$A$104,0)-1,1,COUNTIF('Definición técnica de imagenes'!$A$3:$A$102,$G$5),6),6,FALSE)),'Definición técnica de imagenes'!$G$16),"")</f>
        <v/>
      </c>
      <c r="J107" s="63"/>
      <c r="K107" s="65"/>
    </row>
    <row r="108" spans="1:11" s="11" customFormat="1" x14ac:dyDescent="0.25">
      <c r="A108" s="12" t="str">
        <f t="shared" si="12"/>
        <v/>
      </c>
      <c r="B108" s="62"/>
      <c r="C108" s="20" t="str">
        <f>IF(OR(B108&lt;&gt;"",J108&lt;&gt;""),IF($G$4="Recurso",CONCATENATE($G$4," ",$G$5),$G$4),"")</f>
        <v/>
      </c>
      <c r="D108" s="63"/>
      <c r="E108" s="63"/>
      <c r="F108" s="13" t="str">
        <f t="shared" si="10"/>
        <v/>
      </c>
      <c r="G108" s="13" t="str">
        <f ca="1">IF($F108&lt;&gt;"",IF($G$4="Recurso",VLOOKUP($E108,OFFSET('Definición técnica de imagenes'!$A$1,MATCH($G$5,'Definición técnica de imagenes'!$A$1:$A$104,0)-1,1,COUNTIF('Definición técnica de imagenes'!$A$3:$A$102,$G$5),5),5,FALSE),'Definición técnica de imagenes'!$F$16),"")</f>
        <v/>
      </c>
      <c r="H108" s="13" t="str">
        <f t="shared" ca="1" si="11"/>
        <v/>
      </c>
      <c r="I108" s="13" t="str">
        <f ca="1">IF(OR($B108&lt;&gt;"",$J108&lt;&gt;""),IF($G$4="Recurso",IF(VLOOKUP($E108,OFFSET('Definición técnica de imagenes'!$A$1,MATCH($G$5,'Definición técnica de imagenes'!$A$1:$A$104,0)-1,1,COUNTIF('Definición técnica de imagenes'!$A$3:$A$102,$G$5),6),6,FALSE)=0,"",VLOOKUP($E108,OFFSET('Definición técnica de imagenes'!$A$1,MATCH($G$5,'Definición técnica de imagenes'!$A$1:$A$104,0)-1,1,COUNTIF('Definición técnica de imagenes'!$A$3:$A$102,$G$5),6),6,FALSE)),'Definición técnica de imagenes'!$G$16),"")</f>
        <v/>
      </c>
      <c r="J108" s="63"/>
      <c r="K108" s="65"/>
    </row>
  </sheetData>
  <sheetProtection algorithmName="SHA-512" hashValue="77H5Iqzv9dZcGmmBaf69JMJb19F7NL/TII5UwBSFOuUaqVrFbpC0VyStjTSM9GXqoLW1eBJcnDtnuP0mFWowpA==" saltValue="GBL6OckecvWR/Pgb/M/1sg==" spinCount="100000" sheet="1" scenarios="1" formatColumns="0" formatRows="0" selectLockedCells="1"/>
  <mergeCells count="7">
    <mergeCell ref="F2:G2"/>
    <mergeCell ref="F3:G3"/>
    <mergeCell ref="F8:I8"/>
    <mergeCell ref="C2:D2"/>
    <mergeCell ref="C3:D3"/>
    <mergeCell ref="C4:D4"/>
    <mergeCell ref="C5:D5"/>
  </mergeCells>
  <conditionalFormatting sqref="F5:G5">
    <cfRule type="expression" dxfId="0" priority="1">
      <formula>$G$4&lt;&gt;"Recurso"</formula>
    </cfRule>
  </conditionalFormatting>
  <dataValidations count="7">
    <dataValidation type="list" allowBlank="1" showInputMessage="1" showErrorMessage="1" sqref="D10:D108">
      <formula1>"Ilustración,Fotografía"</formula1>
    </dataValidation>
    <dataValidation type="date" allowBlank="1" showInputMessage="1" showErrorMessage="1" sqref="F3:G3">
      <formula1>42036</formula1>
      <formula2>42490</formula2>
    </dataValidation>
    <dataValidation type="list" allowBlank="1" showInputMessage="1" showErrorMessage="1" sqref="G4">
      <formula1>"Cuaderno de Estudio,Recurso"</formula1>
    </dataValidation>
    <dataValidation type="list" allowBlank="1" showInputMessage="1" showErrorMessage="1" sqref="C2">
      <formula1>"Matemáticas,Ciencias Naturales,Ciencias Sociales,Lenguaje"</formula1>
    </dataValidation>
    <dataValidation type="list" allowBlank="1" showInputMessage="1" showErrorMessage="1" sqref="C3">
      <formula1>"3,4,5,6,7,8,9,10,11"</formula1>
    </dataValidation>
    <dataValidation type="list" allowBlank="1" showInputMessage="1" showErrorMessage="1" sqref="E10:E108">
      <formula1>INDIRECT(IF(ISERROR(FIND(" ",$E$9)),$E$9,MID($E$9,1,FIND(" ",$E$9))))</formula1>
    </dataValidation>
    <dataValidation type="list" allowBlank="1" showInputMessage="1" showErrorMessage="1" sqref="G5">
      <formula1>$O$2:$O$27</formula1>
    </dataValidation>
  </dataValidations>
  <pageMargins left="0.75" right="0.75" top="1" bottom="1" header="0.5" footer="0.5"/>
  <pageSetup orientation="portrait" horizontalDpi="4294967292" verticalDpi="4294967292" r:id="rId1"/>
  <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sheetPr codeName="Hoja2"/>
  <dimension ref="A1:K45"/>
  <sheetViews>
    <sheetView workbookViewId="0">
      <selection activeCell="A9" sqref="A9"/>
    </sheetView>
  </sheetViews>
  <sheetFormatPr baseColWidth="10" defaultRowHeight="15.75" x14ac:dyDescent="0.25"/>
  <cols>
    <col min="1" max="1" width="72.25" style="22" customWidth="1"/>
    <col min="2" max="2" width="11" style="22"/>
    <col min="3" max="3" width="13.875" style="22" customWidth="1"/>
    <col min="4" max="4" width="11.375" style="22" customWidth="1"/>
    <col min="5" max="7" width="11" style="22"/>
    <col min="8" max="11" width="11" style="22" hidden="1" customWidth="1"/>
    <col min="12" max="16384" width="11" style="22"/>
  </cols>
  <sheetData>
    <row r="1" spans="1:11" ht="16.5" thickBot="1" x14ac:dyDescent="0.3">
      <c r="A1" s="93" t="s">
        <v>38</v>
      </c>
      <c r="B1" s="94"/>
      <c r="C1" s="94"/>
      <c r="D1" s="94"/>
      <c r="E1" s="94"/>
      <c r="F1" s="95"/>
    </row>
    <row r="2" spans="1:11" x14ac:dyDescent="0.25">
      <c r="A2" s="30" t="s">
        <v>42</v>
      </c>
      <c r="B2" s="31"/>
      <c r="C2" s="96" t="s">
        <v>13</v>
      </c>
      <c r="D2" s="97"/>
      <c r="E2" s="98"/>
      <c r="F2" s="32"/>
    </row>
    <row r="3" spans="1:11" ht="63" x14ac:dyDescent="0.25">
      <c r="A3" s="33" t="s">
        <v>43</v>
      </c>
      <c r="B3" s="31"/>
      <c r="C3" s="102" t="s">
        <v>14</v>
      </c>
      <c r="D3" s="103"/>
      <c r="E3" s="104"/>
      <c r="F3" s="32"/>
      <c r="H3" s="22" t="s">
        <v>18</v>
      </c>
      <c r="I3" s="22" t="s">
        <v>19</v>
      </c>
      <c r="J3" s="22" t="s">
        <v>20</v>
      </c>
      <c r="K3" s="22" t="s">
        <v>52</v>
      </c>
    </row>
    <row r="4" spans="1:11" ht="31.5" x14ac:dyDescent="0.25">
      <c r="A4" s="30" t="s">
        <v>44</v>
      </c>
      <c r="B4" s="31"/>
      <c r="C4" s="26" t="s">
        <v>15</v>
      </c>
      <c r="D4" s="25" t="s">
        <v>16</v>
      </c>
      <c r="E4" s="29" t="s">
        <v>17</v>
      </c>
      <c r="F4" s="32"/>
      <c r="H4" s="22" t="s">
        <v>21</v>
      </c>
      <c r="I4" s="22" t="s">
        <v>25</v>
      </c>
      <c r="J4" s="22">
        <v>1</v>
      </c>
      <c r="K4" s="22">
        <v>1</v>
      </c>
    </row>
    <row r="5" spans="1:11" ht="79.5" thickBot="1" x14ac:dyDescent="0.3">
      <c r="A5" s="33" t="s">
        <v>45</v>
      </c>
      <c r="B5" s="31"/>
      <c r="C5" s="28" t="s">
        <v>35</v>
      </c>
      <c r="D5" s="105" t="str">
        <f>CONCATENATE(H21,"_",I21,"_",J21,"_CO")</f>
        <v>LE_07_04_CO</v>
      </c>
      <c r="E5" s="106"/>
      <c r="F5" s="32"/>
      <c r="H5" s="22" t="s">
        <v>22</v>
      </c>
      <c r="I5" s="22" t="s">
        <v>26</v>
      </c>
      <c r="J5" s="22">
        <v>2</v>
      </c>
      <c r="K5" s="22">
        <v>2</v>
      </c>
    </row>
    <row r="6" spans="1:11" ht="32.25" thickBot="1" x14ac:dyDescent="0.3">
      <c r="A6" s="30" t="s">
        <v>10</v>
      </c>
      <c r="B6" s="31"/>
      <c r="C6" s="31"/>
      <c r="D6" s="31"/>
      <c r="E6" s="31"/>
      <c r="F6" s="32"/>
      <c r="H6" s="22" t="s">
        <v>23</v>
      </c>
      <c r="I6" s="22" t="s">
        <v>27</v>
      </c>
      <c r="J6" s="22">
        <v>3</v>
      </c>
      <c r="K6" s="22">
        <v>3</v>
      </c>
    </row>
    <row r="7" spans="1:11" ht="48" thickBot="1" x14ac:dyDescent="0.3">
      <c r="A7" s="33" t="s">
        <v>11</v>
      </c>
      <c r="B7" s="31"/>
      <c r="C7" s="59" t="s">
        <v>119</v>
      </c>
      <c r="D7" s="91" t="str">
        <f>CONCATENATE("SolicitudGrafica_",D5,".xls")</f>
        <v>SolicitudGrafica_LE_07_04_CO.xls</v>
      </c>
      <c r="E7" s="91"/>
      <c r="F7" s="92"/>
      <c r="H7" s="22" t="s">
        <v>24</v>
      </c>
      <c r="I7" s="22" t="s">
        <v>28</v>
      </c>
      <c r="J7" s="22">
        <v>4</v>
      </c>
      <c r="K7" s="22">
        <v>4</v>
      </c>
    </row>
    <row r="8" spans="1:11" ht="47.25" x14ac:dyDescent="0.25">
      <c r="A8" s="33" t="s">
        <v>53</v>
      </c>
      <c r="B8" s="31"/>
      <c r="C8" s="31"/>
      <c r="D8" s="31"/>
      <c r="E8" s="31"/>
      <c r="F8" s="32"/>
      <c r="I8" s="22" t="s">
        <v>29</v>
      </c>
      <c r="J8" s="22">
        <v>5</v>
      </c>
      <c r="K8" s="22">
        <v>5</v>
      </c>
    </row>
    <row r="9" spans="1:11" ht="47.25" x14ac:dyDescent="0.25">
      <c r="A9" s="33" t="s">
        <v>12</v>
      </c>
      <c r="B9" s="31"/>
      <c r="C9" s="31"/>
      <c r="D9" s="31"/>
      <c r="E9" s="31"/>
      <c r="F9" s="32"/>
      <c r="I9" s="22" t="s">
        <v>30</v>
      </c>
      <c r="J9" s="22">
        <v>6</v>
      </c>
      <c r="K9" s="22">
        <v>6</v>
      </c>
    </row>
    <row r="10" spans="1:11" ht="32.25" thickBot="1" x14ac:dyDescent="0.3">
      <c r="A10" s="34" t="s">
        <v>36</v>
      </c>
      <c r="B10" s="35"/>
      <c r="C10" s="35"/>
      <c r="D10" s="35"/>
      <c r="E10" s="35"/>
      <c r="F10" s="36"/>
      <c r="I10" s="22" t="s">
        <v>31</v>
      </c>
      <c r="J10" s="22">
        <v>7</v>
      </c>
      <c r="K10" s="22">
        <v>7</v>
      </c>
    </row>
    <row r="11" spans="1:11" x14ac:dyDescent="0.25">
      <c r="I11" s="22" t="s">
        <v>32</v>
      </c>
      <c r="J11" s="22">
        <v>8</v>
      </c>
      <c r="K11" s="22">
        <v>8</v>
      </c>
    </row>
    <row r="12" spans="1:11" ht="16.5" thickBot="1" x14ac:dyDescent="0.3">
      <c r="I12" s="22" t="s">
        <v>37</v>
      </c>
      <c r="J12" s="22">
        <v>9</v>
      </c>
      <c r="K12" s="22">
        <v>9</v>
      </c>
    </row>
    <row r="13" spans="1:11" x14ac:dyDescent="0.25">
      <c r="A13" s="93" t="s">
        <v>41</v>
      </c>
      <c r="B13" s="94"/>
      <c r="C13" s="94"/>
      <c r="D13" s="94"/>
      <c r="E13" s="94"/>
      <c r="F13" s="95"/>
      <c r="I13" s="22" t="s">
        <v>33</v>
      </c>
      <c r="J13" s="22">
        <v>10</v>
      </c>
      <c r="K13" s="22">
        <v>10</v>
      </c>
    </row>
    <row r="14" spans="1:11" ht="16.5" thickBot="1" x14ac:dyDescent="0.3">
      <c r="A14" s="33"/>
      <c r="B14" s="31"/>
      <c r="C14" s="31"/>
      <c r="D14" s="31"/>
      <c r="E14" s="31"/>
      <c r="F14" s="32"/>
      <c r="I14" s="22" t="s">
        <v>34</v>
      </c>
      <c r="J14" s="22">
        <v>11</v>
      </c>
      <c r="K14" s="22">
        <v>11</v>
      </c>
    </row>
    <row r="15" spans="1:11" x14ac:dyDescent="0.25">
      <c r="A15" s="30" t="s">
        <v>46</v>
      </c>
      <c r="B15" s="31"/>
      <c r="C15" s="96" t="s">
        <v>49</v>
      </c>
      <c r="D15" s="97"/>
      <c r="E15" s="97"/>
      <c r="F15" s="98"/>
      <c r="J15" s="22">
        <v>12</v>
      </c>
      <c r="K15" s="22">
        <v>12</v>
      </c>
    </row>
    <row r="16" spans="1:11" ht="67.150000000000006" customHeight="1" x14ac:dyDescent="0.25">
      <c r="A16" s="33" t="s">
        <v>47</v>
      </c>
      <c r="B16" s="31"/>
      <c r="C16" s="26" t="s">
        <v>15</v>
      </c>
      <c r="D16" s="25" t="s">
        <v>16</v>
      </c>
      <c r="E16" s="25" t="s">
        <v>17</v>
      </c>
      <c r="F16" s="27" t="s">
        <v>50</v>
      </c>
      <c r="J16" s="22">
        <v>13</v>
      </c>
      <c r="K16" s="22">
        <v>13</v>
      </c>
    </row>
    <row r="17" spans="1:11" ht="32.1" customHeight="1" thickBot="1" x14ac:dyDescent="0.3">
      <c r="A17" s="30" t="s">
        <v>44</v>
      </c>
      <c r="B17" s="31"/>
      <c r="C17" s="28" t="s">
        <v>35</v>
      </c>
      <c r="D17" s="99" t="str">
        <f>CONCATENATE(H21,"_",I21,"_",J21,"_",K45)</f>
        <v>LE_07_04_REC10</v>
      </c>
      <c r="E17" s="100"/>
      <c r="F17" s="101"/>
      <c r="J17" s="22">
        <v>14</v>
      </c>
      <c r="K17" s="22">
        <v>14</v>
      </c>
    </row>
    <row r="18" spans="1:11" ht="79.5" thickBot="1" x14ac:dyDescent="0.3">
      <c r="A18" s="33" t="s">
        <v>48</v>
      </c>
      <c r="B18" s="31"/>
      <c r="C18" s="59" t="s">
        <v>120</v>
      </c>
      <c r="D18" s="91" t="str">
        <f>CONCATENATE("SolicitudGrafica_",D17,".xls")</f>
        <v>SolicitudGrafica_LE_07_04_REC10.xls</v>
      </c>
      <c r="E18" s="91"/>
      <c r="F18" s="92"/>
      <c r="J18" s="22">
        <v>15</v>
      </c>
      <c r="K18" s="22">
        <v>15</v>
      </c>
    </row>
    <row r="19" spans="1:11" x14ac:dyDescent="0.25">
      <c r="A19" s="30" t="s">
        <v>10</v>
      </c>
      <c r="B19" s="31"/>
      <c r="C19" s="31"/>
      <c r="D19" s="31"/>
      <c r="E19" s="31"/>
      <c r="F19" s="32"/>
      <c r="H19" s="22">
        <v>3</v>
      </c>
      <c r="J19" s="22">
        <v>16</v>
      </c>
      <c r="K19" s="22">
        <v>16</v>
      </c>
    </row>
    <row r="20" spans="1:11" ht="63.75" thickBot="1" x14ac:dyDescent="0.3">
      <c r="A20" s="34" t="s">
        <v>51</v>
      </c>
      <c r="B20" s="35"/>
      <c r="C20" s="35"/>
      <c r="D20" s="35"/>
      <c r="E20" s="35"/>
      <c r="F20" s="36"/>
      <c r="H20" s="22">
        <v>4</v>
      </c>
      <c r="I20" s="22">
        <v>5</v>
      </c>
      <c r="J20" s="22">
        <v>4</v>
      </c>
      <c r="K20" s="22">
        <v>17</v>
      </c>
    </row>
    <row r="21" spans="1:11" x14ac:dyDescent="0.25">
      <c r="H21" s="22" t="str">
        <f>IF(INDEX(H4:H7,H20)=H4,"MA",IF(INDEX(H4:H7,H20)=H5,"CN",IF(INDEX(H4:H7,H20)=H6,"CS",IF(INDEX(H4:H7,H20)=H7,"LE"))))</f>
        <v>LE</v>
      </c>
      <c r="I21" s="22" t="str">
        <f>CONCATENATE(IF((I20+2)&lt;10,"0",""),I20+2)</f>
        <v>07</v>
      </c>
      <c r="J21" s="22" t="str">
        <f>CONCATENATE(IF(J20&lt;10,"0",""),J20)</f>
        <v>04</v>
      </c>
      <c r="K21" s="22">
        <v>18</v>
      </c>
    </row>
    <row r="22" spans="1:11" x14ac:dyDescent="0.25">
      <c r="K22" s="22">
        <v>19</v>
      </c>
    </row>
    <row r="23" spans="1:11" x14ac:dyDescent="0.25">
      <c r="K23" s="22">
        <v>20</v>
      </c>
    </row>
    <row r="24" spans="1:11" x14ac:dyDescent="0.25">
      <c r="K24" s="22">
        <v>21</v>
      </c>
    </row>
    <row r="25" spans="1:11" x14ac:dyDescent="0.25">
      <c r="K25" s="22">
        <v>22</v>
      </c>
    </row>
    <row r="26" spans="1:11" x14ac:dyDescent="0.25">
      <c r="K26" s="22">
        <v>23</v>
      </c>
    </row>
    <row r="27" spans="1:11" x14ac:dyDescent="0.25">
      <c r="K27" s="22">
        <v>24</v>
      </c>
    </row>
    <row r="28" spans="1:11" x14ac:dyDescent="0.25">
      <c r="K28" s="22">
        <v>25</v>
      </c>
    </row>
    <row r="29" spans="1:11" x14ac:dyDescent="0.25">
      <c r="K29" s="22">
        <v>26</v>
      </c>
    </row>
    <row r="30" spans="1:11" x14ac:dyDescent="0.25">
      <c r="K30" s="22">
        <v>27</v>
      </c>
    </row>
    <row r="31" spans="1:11" x14ac:dyDescent="0.25">
      <c r="K31" s="22">
        <v>28</v>
      </c>
    </row>
    <row r="32" spans="1:11" x14ac:dyDescent="0.25">
      <c r="K32" s="22">
        <v>29</v>
      </c>
    </row>
    <row r="33" spans="11:11" x14ac:dyDescent="0.25">
      <c r="K33" s="22">
        <v>30</v>
      </c>
    </row>
    <row r="34" spans="11:11" x14ac:dyDescent="0.25">
      <c r="K34" s="22">
        <v>31</v>
      </c>
    </row>
    <row r="35" spans="11:11" x14ac:dyDescent="0.25">
      <c r="K35" s="22">
        <v>32</v>
      </c>
    </row>
    <row r="36" spans="11:11" x14ac:dyDescent="0.25">
      <c r="K36" s="22">
        <v>33</v>
      </c>
    </row>
    <row r="37" spans="11:11" x14ac:dyDescent="0.25">
      <c r="K37" s="22">
        <v>34</v>
      </c>
    </row>
    <row r="38" spans="11:11" x14ac:dyDescent="0.25">
      <c r="K38" s="22">
        <v>35</v>
      </c>
    </row>
    <row r="39" spans="11:11" x14ac:dyDescent="0.25">
      <c r="K39" s="22">
        <v>36</v>
      </c>
    </row>
    <row r="40" spans="11:11" x14ac:dyDescent="0.25">
      <c r="K40" s="22">
        <v>37</v>
      </c>
    </row>
    <row r="41" spans="11:11" x14ac:dyDescent="0.25">
      <c r="K41" s="22">
        <v>38</v>
      </c>
    </row>
    <row r="42" spans="11:11" x14ac:dyDescent="0.25">
      <c r="K42" s="22">
        <v>39</v>
      </c>
    </row>
    <row r="43" spans="11:11" x14ac:dyDescent="0.25">
      <c r="K43" s="22">
        <v>40</v>
      </c>
    </row>
    <row r="44" spans="11:11" x14ac:dyDescent="0.25">
      <c r="K44" s="22">
        <v>1</v>
      </c>
    </row>
    <row r="45" spans="11:11" x14ac:dyDescent="0.25">
      <c r="K45" s="22" t="str">
        <f>CONCATENATE("REC",K44,0)</f>
        <v>REC10</v>
      </c>
    </row>
  </sheetData>
  <mergeCells count="9">
    <mergeCell ref="D18:F18"/>
    <mergeCell ref="A1:F1"/>
    <mergeCell ref="C15:F15"/>
    <mergeCell ref="A13:F13"/>
    <mergeCell ref="D17:F17"/>
    <mergeCell ref="C3:E3"/>
    <mergeCell ref="C2:E2"/>
    <mergeCell ref="D5:E5"/>
    <mergeCell ref="D7:F7"/>
  </mergeCells>
  <pageMargins left="0.7" right="0.7" top="0.75" bottom="0.75" header="0.3" footer="0.3"/>
  <pageSetup paperSize="9" orientation="portrait" r:id="rId1"/>
  <drawing r:id="rId2"/>
  <legacyDrawing r:id="rId3"/>
  <mc:AlternateContent xmlns:mc="http://schemas.openxmlformats.org/markup-compatibility/2006">
    <mc:Choice Requires="x14">
      <controls>
        <mc:AlternateContent xmlns:mc="http://schemas.openxmlformats.org/markup-compatibility/2006">
          <mc:Choice Requires="x14">
            <control shapeId="1030" r:id="rId4" name="Drop Down 6">
              <controlPr defaultSize="0" autoLine="0" autoPict="0" macro="[0]!Listadesplegable2_Cambiar">
                <anchor moveWithCells="1">
                  <from>
                    <xdr:col>2</xdr:col>
                    <xdr:colOff>0</xdr:colOff>
                    <xdr:row>15</xdr:row>
                    <xdr:rowOff>485775</xdr:rowOff>
                  </from>
                  <to>
                    <xdr:col>2</xdr:col>
                    <xdr:colOff>1019175</xdr:colOff>
                    <xdr:row>15</xdr:row>
                    <xdr:rowOff>714375</xdr:rowOff>
                  </to>
                </anchor>
              </controlPr>
            </control>
          </mc:Choice>
        </mc:AlternateContent>
        <mc:AlternateContent xmlns:mc="http://schemas.openxmlformats.org/markup-compatibility/2006">
          <mc:Choice Requires="x14">
            <control shapeId="1031" r:id="rId5" name="Drop Down 7">
              <controlPr defaultSize="0" autoLine="0" autoPict="0">
                <anchor moveWithCells="1">
                  <from>
                    <xdr:col>2</xdr:col>
                    <xdr:colOff>1019175</xdr:colOff>
                    <xdr:row>15</xdr:row>
                    <xdr:rowOff>485775</xdr:rowOff>
                  </from>
                  <to>
                    <xdr:col>3</xdr:col>
                    <xdr:colOff>828675</xdr:colOff>
                    <xdr:row>15</xdr:row>
                    <xdr:rowOff>714375</xdr:rowOff>
                  </to>
                </anchor>
              </controlPr>
            </control>
          </mc:Choice>
        </mc:AlternateContent>
        <mc:AlternateContent xmlns:mc="http://schemas.openxmlformats.org/markup-compatibility/2006">
          <mc:Choice Requires="x14">
            <control shapeId="1032" r:id="rId6" name="Drop Down 8">
              <controlPr defaultSize="0" autoLine="0" autoPict="0">
                <anchor moveWithCells="1">
                  <from>
                    <xdr:col>4</xdr:col>
                    <xdr:colOff>9525</xdr:colOff>
                    <xdr:row>15</xdr:row>
                    <xdr:rowOff>485775</xdr:rowOff>
                  </from>
                  <to>
                    <xdr:col>4</xdr:col>
                    <xdr:colOff>838200</xdr:colOff>
                    <xdr:row>15</xdr:row>
                    <xdr:rowOff>714375</xdr:rowOff>
                  </to>
                </anchor>
              </controlPr>
            </control>
          </mc:Choice>
        </mc:AlternateContent>
        <mc:AlternateContent xmlns:mc="http://schemas.openxmlformats.org/markup-compatibility/2006">
          <mc:Choice Requires="x14">
            <control shapeId="1035" r:id="rId7" name="Drop Down 11">
              <controlPr defaultSize="0" autoLine="0" autoPict="0">
                <anchor moveWithCells="1">
                  <from>
                    <xdr:col>5</xdr:col>
                    <xdr:colOff>9525</xdr:colOff>
                    <xdr:row>15</xdr:row>
                    <xdr:rowOff>485775</xdr:rowOff>
                  </from>
                  <to>
                    <xdr:col>5</xdr:col>
                    <xdr:colOff>838200</xdr:colOff>
                    <xdr:row>15</xdr:row>
                    <xdr:rowOff>714375</xdr:rowOff>
                  </to>
                </anchor>
              </controlPr>
            </control>
          </mc:Choice>
        </mc:AlternateContent>
        <mc:AlternateContent xmlns:mc="http://schemas.openxmlformats.org/markup-compatibility/2006">
          <mc:Choice Requires="x14">
            <control shapeId="1026" r:id="rId8" name="Drop Down 2">
              <controlPr defaultSize="0" autoLine="0" autoPict="0" macro="[0]!Listadesplegable2_Cambiar">
                <anchor moveWithCells="1">
                  <from>
                    <xdr:col>2</xdr:col>
                    <xdr:colOff>19050</xdr:colOff>
                    <xdr:row>4</xdr:row>
                    <xdr:rowOff>9525</xdr:rowOff>
                  </from>
                  <to>
                    <xdr:col>2</xdr:col>
                    <xdr:colOff>1038225</xdr:colOff>
                    <xdr:row>4</xdr:row>
                    <xdr:rowOff>238125</xdr:rowOff>
                  </to>
                </anchor>
              </controlPr>
            </control>
          </mc:Choice>
        </mc:AlternateContent>
        <mc:AlternateContent xmlns:mc="http://schemas.openxmlformats.org/markup-compatibility/2006">
          <mc:Choice Requires="x14">
            <control shapeId="1028" r:id="rId9" name="Drop Down 4">
              <controlPr defaultSize="0" autoLine="0" autoPict="0">
                <anchor moveWithCells="1">
                  <from>
                    <xdr:col>2</xdr:col>
                    <xdr:colOff>1047750</xdr:colOff>
                    <xdr:row>4</xdr:row>
                    <xdr:rowOff>9525</xdr:rowOff>
                  </from>
                  <to>
                    <xdr:col>3</xdr:col>
                    <xdr:colOff>866775</xdr:colOff>
                    <xdr:row>4</xdr:row>
                    <xdr:rowOff>238125</xdr:rowOff>
                  </to>
                </anchor>
              </controlPr>
            </control>
          </mc:Choice>
        </mc:AlternateContent>
        <mc:AlternateContent xmlns:mc="http://schemas.openxmlformats.org/markup-compatibility/2006">
          <mc:Choice Requires="x14">
            <control shapeId="1029" r:id="rId10" name="Drop Down 5">
              <controlPr defaultSize="0" autoLine="0" autoPict="0">
                <anchor moveWithCells="1">
                  <from>
                    <xdr:col>4</xdr:col>
                    <xdr:colOff>19050</xdr:colOff>
                    <xdr:row>4</xdr:row>
                    <xdr:rowOff>9525</xdr:rowOff>
                  </from>
                  <to>
                    <xdr:col>5</xdr:col>
                    <xdr:colOff>9525</xdr:colOff>
                    <xdr:row>4</xdr:row>
                    <xdr:rowOff>238125</xdr:rowOff>
                  </to>
                </anchor>
              </controlPr>
            </control>
          </mc:Choice>
        </mc:AlternateContent>
      </controls>
    </mc:Choice>
  </mc:AlternateConten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6"/>
  <sheetViews>
    <sheetView showGridLines="0" zoomScale="125" zoomScaleNormal="125" zoomScalePageLayoutView="125" workbookViewId="0">
      <pane ySplit="2" topLeftCell="A3" activePane="bottomLeft" state="frozen"/>
      <selection pane="bottomLeft" activeCell="B32" sqref="B32"/>
    </sheetView>
  </sheetViews>
  <sheetFormatPr baseColWidth="10" defaultColWidth="10.875" defaultRowHeight="15.75" x14ac:dyDescent="0.25"/>
  <cols>
    <col min="1" max="1" width="21" style="22" customWidth="1"/>
    <col min="2" max="2" width="24.25" style="22" customWidth="1"/>
    <col min="3" max="3" width="17" style="22" customWidth="1"/>
    <col min="4" max="4" width="12.75" style="22" customWidth="1"/>
    <col min="5" max="5" width="6.875" style="22" customWidth="1"/>
    <col min="6" max="6" width="12.875" style="22" customWidth="1"/>
    <col min="7" max="7" width="12.75" style="22" customWidth="1"/>
    <col min="8" max="8" width="24.5" style="22" customWidth="1"/>
    <col min="9" max="9" width="27.25" style="22" customWidth="1"/>
    <col min="10" max="10" width="44.5" style="22" customWidth="1"/>
    <col min="11" max="16384" width="10.875" style="22"/>
  </cols>
  <sheetData>
    <row r="1" spans="1:10" x14ac:dyDescent="0.25">
      <c r="A1" s="108" t="s">
        <v>56</v>
      </c>
      <c r="B1" s="108" t="s">
        <v>149</v>
      </c>
      <c r="C1" s="108" t="s">
        <v>63</v>
      </c>
      <c r="D1" s="108" t="s">
        <v>64</v>
      </c>
      <c r="E1" s="108" t="s">
        <v>5</v>
      </c>
      <c r="F1" s="108" t="s">
        <v>65</v>
      </c>
      <c r="G1" s="108" t="s">
        <v>66</v>
      </c>
      <c r="H1" s="107" t="s">
        <v>68</v>
      </c>
      <c r="I1" s="107"/>
    </row>
    <row r="2" spans="1:10" x14ac:dyDescent="0.25">
      <c r="A2" s="108"/>
      <c r="B2" s="108"/>
      <c r="C2" s="108"/>
      <c r="D2" s="108"/>
      <c r="E2" s="108"/>
      <c r="F2" s="108"/>
      <c r="G2" s="108"/>
      <c r="H2" s="39" t="s">
        <v>65</v>
      </c>
      <c r="I2" s="39" t="s">
        <v>66</v>
      </c>
    </row>
    <row r="3" spans="1:10" s="41" customFormat="1" ht="14.65" customHeight="1" x14ac:dyDescent="0.25">
      <c r="A3" s="40" t="s">
        <v>69</v>
      </c>
      <c r="B3" s="40" t="s">
        <v>155</v>
      </c>
      <c r="C3" s="40" t="s">
        <v>70</v>
      </c>
      <c r="D3" s="40" t="s">
        <v>71</v>
      </c>
      <c r="E3" s="40" t="s">
        <v>72</v>
      </c>
      <c r="F3" s="40" t="s">
        <v>73</v>
      </c>
      <c r="G3" s="40"/>
      <c r="H3" s="40" t="s">
        <v>122</v>
      </c>
      <c r="I3" s="40"/>
    </row>
    <row r="4" spans="1:10" s="41" customFormat="1" ht="14.65" customHeight="1" x14ac:dyDescent="0.25">
      <c r="A4" s="42" t="s">
        <v>57</v>
      </c>
      <c r="B4" s="40" t="s">
        <v>155</v>
      </c>
      <c r="C4" s="42" t="s">
        <v>74</v>
      </c>
      <c r="D4" s="42" t="s">
        <v>71</v>
      </c>
      <c r="E4" s="42" t="s">
        <v>72</v>
      </c>
      <c r="F4" s="42" t="s">
        <v>75</v>
      </c>
      <c r="G4" s="42" t="s">
        <v>76</v>
      </c>
      <c r="H4" s="42" t="s">
        <v>123</v>
      </c>
      <c r="I4" s="42" t="s">
        <v>124</v>
      </c>
    </row>
    <row r="5" spans="1:10" s="41" customFormat="1" ht="14.65" customHeight="1" x14ac:dyDescent="0.25">
      <c r="A5" s="43" t="s">
        <v>77</v>
      </c>
      <c r="B5" s="40" t="s">
        <v>155</v>
      </c>
      <c r="C5" s="42" t="s">
        <v>78</v>
      </c>
      <c r="D5" s="42" t="s">
        <v>71</v>
      </c>
      <c r="E5" s="42" t="s">
        <v>72</v>
      </c>
      <c r="F5" s="42" t="s">
        <v>75</v>
      </c>
      <c r="G5" s="42" t="s">
        <v>76</v>
      </c>
      <c r="H5" s="42" t="s">
        <v>123</v>
      </c>
      <c r="I5" s="42" t="s">
        <v>124</v>
      </c>
    </row>
    <row r="6" spans="1:10" s="41" customFormat="1" ht="14.65" customHeight="1" x14ac:dyDescent="0.25">
      <c r="A6" s="42" t="s">
        <v>58</v>
      </c>
      <c r="B6" s="40" t="s">
        <v>155</v>
      </c>
      <c r="C6" s="42" t="s">
        <v>79</v>
      </c>
      <c r="D6" s="42" t="s">
        <v>71</v>
      </c>
      <c r="E6" s="42" t="s">
        <v>72</v>
      </c>
      <c r="F6" s="42" t="s">
        <v>75</v>
      </c>
      <c r="G6" s="42" t="s">
        <v>76</v>
      </c>
      <c r="H6" s="42" t="s">
        <v>123</v>
      </c>
      <c r="I6" s="42" t="s">
        <v>124</v>
      </c>
    </row>
    <row r="7" spans="1:10" s="41" customFormat="1" ht="14.65" customHeight="1" x14ac:dyDescent="0.25">
      <c r="A7" s="42" t="s">
        <v>58</v>
      </c>
      <c r="B7" s="40" t="s">
        <v>67</v>
      </c>
      <c r="C7" s="42" t="s">
        <v>79</v>
      </c>
      <c r="D7" s="42" t="s">
        <v>71</v>
      </c>
      <c r="E7" s="42" t="s">
        <v>72</v>
      </c>
      <c r="F7" s="42" t="s">
        <v>73</v>
      </c>
      <c r="G7" s="42"/>
      <c r="H7" s="42" t="s">
        <v>122</v>
      </c>
      <c r="I7" s="42"/>
    </row>
    <row r="8" spans="1:10" s="41" customFormat="1" ht="14.65" customHeight="1" x14ac:dyDescent="0.25">
      <c r="A8" s="42" t="s">
        <v>80</v>
      </c>
      <c r="B8" s="40" t="s">
        <v>155</v>
      </c>
      <c r="C8" s="42" t="s">
        <v>81</v>
      </c>
      <c r="D8" s="42" t="s">
        <v>71</v>
      </c>
      <c r="E8" s="42" t="s">
        <v>72</v>
      </c>
      <c r="F8" s="42" t="s">
        <v>75</v>
      </c>
      <c r="G8" s="42" t="s">
        <v>76</v>
      </c>
      <c r="H8" s="42" t="s">
        <v>123</v>
      </c>
      <c r="I8" s="42" t="s">
        <v>124</v>
      </c>
    </row>
    <row r="9" spans="1:10" s="41" customFormat="1" ht="14.65" customHeight="1" x14ac:dyDescent="0.25">
      <c r="A9" s="42" t="s">
        <v>82</v>
      </c>
      <c r="B9" s="40" t="s">
        <v>155</v>
      </c>
      <c r="C9" s="42" t="s">
        <v>83</v>
      </c>
      <c r="D9" s="42" t="s">
        <v>71</v>
      </c>
      <c r="E9" s="42" t="s">
        <v>72</v>
      </c>
      <c r="F9" s="42" t="s">
        <v>75</v>
      </c>
      <c r="G9" s="42" t="s">
        <v>76</v>
      </c>
      <c r="H9" s="42" t="s">
        <v>123</v>
      </c>
      <c r="I9" s="42" t="s">
        <v>124</v>
      </c>
    </row>
    <row r="10" spans="1:10" s="41" customFormat="1" ht="14.65" customHeight="1" x14ac:dyDescent="0.25">
      <c r="A10" s="42" t="s">
        <v>84</v>
      </c>
      <c r="B10" s="40" t="s">
        <v>155</v>
      </c>
      <c r="C10" s="42" t="s">
        <v>85</v>
      </c>
      <c r="D10" s="42" t="s">
        <v>71</v>
      </c>
      <c r="E10" s="42" t="s">
        <v>72</v>
      </c>
      <c r="F10" s="42" t="s">
        <v>75</v>
      </c>
      <c r="G10" s="42" t="s">
        <v>76</v>
      </c>
      <c r="H10" s="42" t="s">
        <v>123</v>
      </c>
      <c r="I10" s="42" t="s">
        <v>124</v>
      </c>
    </row>
    <row r="11" spans="1:10" s="41" customFormat="1" ht="14.65" customHeight="1" x14ac:dyDescent="0.25">
      <c r="A11" s="42" t="s">
        <v>86</v>
      </c>
      <c r="B11" s="40" t="s">
        <v>155</v>
      </c>
      <c r="C11" s="42" t="s">
        <v>87</v>
      </c>
      <c r="D11" s="42" t="s">
        <v>71</v>
      </c>
      <c r="E11" s="42" t="s">
        <v>72</v>
      </c>
      <c r="F11" s="42" t="s">
        <v>88</v>
      </c>
      <c r="G11" s="42"/>
      <c r="H11" s="42" t="s">
        <v>122</v>
      </c>
      <c r="I11" s="42"/>
    </row>
    <row r="12" spans="1:10" s="41" customFormat="1" ht="14.65" customHeight="1" x14ac:dyDescent="0.25">
      <c r="A12" s="42" t="s">
        <v>89</v>
      </c>
      <c r="B12" s="40" t="s">
        <v>155</v>
      </c>
      <c r="C12" s="73" t="s">
        <v>90</v>
      </c>
      <c r="D12" s="42" t="s">
        <v>71</v>
      </c>
      <c r="E12" s="42" t="s">
        <v>72</v>
      </c>
      <c r="F12" s="42" t="s">
        <v>75</v>
      </c>
      <c r="G12" s="42" t="s">
        <v>76</v>
      </c>
      <c r="H12" s="42" t="s">
        <v>123</v>
      </c>
      <c r="I12" s="42" t="s">
        <v>124</v>
      </c>
    </row>
    <row r="13" spans="1:10" s="41" customFormat="1" ht="14.65" customHeight="1" x14ac:dyDescent="0.25">
      <c r="A13" s="42" t="s">
        <v>91</v>
      </c>
      <c r="B13" s="40" t="s">
        <v>155</v>
      </c>
      <c r="C13" s="42" t="s">
        <v>92</v>
      </c>
      <c r="D13" s="42" t="s">
        <v>71</v>
      </c>
      <c r="E13" s="42" t="s">
        <v>72</v>
      </c>
      <c r="F13" s="42" t="s">
        <v>75</v>
      </c>
      <c r="G13" s="42" t="s">
        <v>76</v>
      </c>
      <c r="H13" s="42" t="s">
        <v>123</v>
      </c>
      <c r="I13" s="42" t="s">
        <v>124</v>
      </c>
    </row>
    <row r="14" spans="1:10" ht="14.65" customHeight="1" x14ac:dyDescent="0.25">
      <c r="A14" s="44" t="s">
        <v>94</v>
      </c>
      <c r="B14" s="44"/>
      <c r="C14" s="44" t="s">
        <v>95</v>
      </c>
      <c r="D14" s="42" t="s">
        <v>71</v>
      </c>
      <c r="E14" s="45" t="s">
        <v>72</v>
      </c>
      <c r="F14" s="45"/>
      <c r="G14" s="46" t="s">
        <v>118</v>
      </c>
      <c r="H14" s="42"/>
      <c r="I14" s="42" t="s">
        <v>122</v>
      </c>
    </row>
    <row r="15" spans="1:10" s="77" customFormat="1" ht="14.65" customHeight="1" x14ac:dyDescent="0.25">
      <c r="A15" s="75" t="s">
        <v>96</v>
      </c>
      <c r="B15" s="75"/>
      <c r="C15" s="75" t="s">
        <v>97</v>
      </c>
      <c r="D15" s="76" t="s">
        <v>98</v>
      </c>
      <c r="E15" s="75" t="s">
        <v>93</v>
      </c>
      <c r="F15" s="75" t="s">
        <v>117</v>
      </c>
      <c r="G15" s="75"/>
      <c r="H15" s="76" t="s">
        <v>122</v>
      </c>
      <c r="I15" s="75"/>
      <c r="J15" s="77" t="s">
        <v>99</v>
      </c>
    </row>
    <row r="16" spans="1:10" ht="14.65" customHeight="1" x14ac:dyDescent="0.25">
      <c r="A16" s="46" t="s">
        <v>100</v>
      </c>
      <c r="B16" s="46"/>
      <c r="C16" s="46"/>
      <c r="D16" s="43" t="s">
        <v>98</v>
      </c>
      <c r="E16" s="46" t="s">
        <v>101</v>
      </c>
      <c r="F16" s="45" t="s">
        <v>115</v>
      </c>
      <c r="G16" s="45" t="s">
        <v>116</v>
      </c>
      <c r="H16" s="46" t="s">
        <v>159</v>
      </c>
      <c r="I16" s="46" t="s">
        <v>158</v>
      </c>
      <c r="J16" s="47" t="s">
        <v>102</v>
      </c>
    </row>
    <row r="17" spans="1:10" ht="14.65" customHeight="1" x14ac:dyDescent="0.25">
      <c r="A17" s="42" t="s">
        <v>103</v>
      </c>
      <c r="B17" s="42"/>
      <c r="C17" s="42"/>
      <c r="D17" s="42" t="s">
        <v>71</v>
      </c>
      <c r="E17" s="42" t="s">
        <v>72</v>
      </c>
      <c r="F17" s="42" t="s">
        <v>156</v>
      </c>
      <c r="G17" s="42" t="s">
        <v>157</v>
      </c>
      <c r="H17" s="48" t="s">
        <v>104</v>
      </c>
      <c r="I17" s="48" t="s">
        <v>105</v>
      </c>
      <c r="J17" s="49" t="s">
        <v>106</v>
      </c>
    </row>
    <row r="18" spans="1:10" ht="14.65" customHeight="1" x14ac:dyDescent="0.25">
      <c r="A18" s="42" t="s">
        <v>184</v>
      </c>
      <c r="B18" s="42" t="s">
        <v>155</v>
      </c>
      <c r="C18" s="44" t="s">
        <v>148</v>
      </c>
      <c r="D18" s="44" t="s">
        <v>71</v>
      </c>
      <c r="E18" s="44" t="s">
        <v>93</v>
      </c>
      <c r="F18" s="44" t="s">
        <v>117</v>
      </c>
      <c r="G18" s="44"/>
      <c r="H18" s="42" t="s">
        <v>122</v>
      </c>
      <c r="I18" s="44"/>
      <c r="J18" s="49"/>
    </row>
    <row r="19" spans="1:10" ht="14.65" customHeight="1" x14ac:dyDescent="0.25">
      <c r="A19" s="42" t="s">
        <v>137</v>
      </c>
      <c r="B19" s="42" t="s">
        <v>150</v>
      </c>
      <c r="C19" s="44"/>
      <c r="D19" s="44" t="s">
        <v>71</v>
      </c>
      <c r="E19" s="44" t="s">
        <v>93</v>
      </c>
      <c r="F19" s="44" t="s">
        <v>171</v>
      </c>
      <c r="G19" s="44"/>
      <c r="H19" s="42" t="s">
        <v>122</v>
      </c>
      <c r="I19" s="44"/>
      <c r="J19" s="49"/>
    </row>
    <row r="20" spans="1:10" ht="14.65" customHeight="1" x14ac:dyDescent="0.25">
      <c r="A20" s="42" t="s">
        <v>137</v>
      </c>
      <c r="B20" s="42" t="s">
        <v>155</v>
      </c>
      <c r="C20" s="44"/>
      <c r="D20" s="44" t="s">
        <v>71</v>
      </c>
      <c r="E20" s="44" t="s">
        <v>93</v>
      </c>
      <c r="F20" s="44" t="s">
        <v>172</v>
      </c>
      <c r="G20" s="44"/>
      <c r="H20" s="42" t="s">
        <v>122</v>
      </c>
      <c r="I20" s="44"/>
      <c r="J20" s="49"/>
    </row>
    <row r="21" spans="1:10" ht="14.65" customHeight="1" x14ac:dyDescent="0.25">
      <c r="A21" s="42" t="s">
        <v>137</v>
      </c>
      <c r="B21" s="42" t="s">
        <v>163</v>
      </c>
      <c r="C21" s="44"/>
      <c r="D21" s="44" t="s">
        <v>71</v>
      </c>
      <c r="E21" s="44" t="s">
        <v>93</v>
      </c>
      <c r="F21" s="44" t="s">
        <v>173</v>
      </c>
      <c r="G21" s="44"/>
      <c r="H21" s="42" t="s">
        <v>122</v>
      </c>
      <c r="I21" s="72"/>
      <c r="J21" s="49"/>
    </row>
    <row r="22" spans="1:10" ht="14.65" customHeight="1" x14ac:dyDescent="0.25">
      <c r="A22" s="44" t="s">
        <v>132</v>
      </c>
      <c r="B22" s="44" t="s">
        <v>150</v>
      </c>
      <c r="C22" s="44" t="s">
        <v>133</v>
      </c>
      <c r="D22" s="42" t="s">
        <v>71</v>
      </c>
      <c r="E22" s="45" t="s">
        <v>93</v>
      </c>
      <c r="F22" s="46" t="s">
        <v>174</v>
      </c>
      <c r="G22" s="44"/>
      <c r="H22" s="42" t="s">
        <v>122</v>
      </c>
    </row>
    <row r="23" spans="1:10" ht="14.65" customHeight="1" x14ac:dyDescent="0.25">
      <c r="A23" s="42" t="s">
        <v>132</v>
      </c>
      <c r="B23" s="42" t="s">
        <v>155</v>
      </c>
      <c r="C23" s="44" t="s">
        <v>133</v>
      </c>
      <c r="D23" s="44" t="s">
        <v>71</v>
      </c>
      <c r="E23" s="44" t="s">
        <v>93</v>
      </c>
      <c r="F23" s="46" t="s">
        <v>175</v>
      </c>
      <c r="G23" s="46" t="s">
        <v>176</v>
      </c>
      <c r="H23" s="44" t="s">
        <v>123</v>
      </c>
      <c r="I23" s="44" t="s">
        <v>124</v>
      </c>
    </row>
    <row r="24" spans="1:10" ht="14.65" customHeight="1" x14ac:dyDescent="0.25">
      <c r="A24" s="42" t="s">
        <v>134</v>
      </c>
      <c r="B24" s="42" t="s">
        <v>155</v>
      </c>
      <c r="C24" s="44"/>
      <c r="D24" s="44" t="s">
        <v>71</v>
      </c>
      <c r="E24" s="44" t="s">
        <v>93</v>
      </c>
      <c r="F24" s="46" t="s">
        <v>175</v>
      </c>
      <c r="G24" s="46" t="s">
        <v>176</v>
      </c>
      <c r="H24" s="44"/>
      <c r="I24" s="72"/>
    </row>
    <row r="25" spans="1:10" ht="14.65" customHeight="1" x14ac:dyDescent="0.25">
      <c r="A25" s="42" t="s">
        <v>135</v>
      </c>
      <c r="B25" s="42" t="s">
        <v>150</v>
      </c>
      <c r="C25" s="44" t="s">
        <v>144</v>
      </c>
      <c r="D25" s="44" t="s">
        <v>71</v>
      </c>
      <c r="E25" s="44" t="s">
        <v>93</v>
      </c>
      <c r="F25" s="46" t="s">
        <v>174</v>
      </c>
      <c r="G25" s="46"/>
      <c r="H25" s="42" t="s">
        <v>122</v>
      </c>
    </row>
    <row r="26" spans="1:10" ht="14.65" customHeight="1" x14ac:dyDescent="0.25">
      <c r="A26" s="42" t="s">
        <v>135</v>
      </c>
      <c r="B26" s="42" t="s">
        <v>155</v>
      </c>
      <c r="C26" s="44" t="s">
        <v>144</v>
      </c>
      <c r="D26" s="44" t="s">
        <v>71</v>
      </c>
      <c r="E26" s="44" t="s">
        <v>93</v>
      </c>
      <c r="F26" s="46" t="s">
        <v>175</v>
      </c>
      <c r="G26" s="46" t="s">
        <v>176</v>
      </c>
      <c r="H26" s="44" t="s">
        <v>123</v>
      </c>
      <c r="I26" s="44" t="s">
        <v>124</v>
      </c>
    </row>
    <row r="27" spans="1:10" ht="14.65" customHeight="1" x14ac:dyDescent="0.25">
      <c r="A27" s="42" t="s">
        <v>138</v>
      </c>
      <c r="B27" s="42" t="s">
        <v>165</v>
      </c>
      <c r="C27" s="44" t="s">
        <v>133</v>
      </c>
      <c r="D27" s="44" t="s">
        <v>71</v>
      </c>
      <c r="E27" s="44" t="s">
        <v>93</v>
      </c>
      <c r="F27" s="46" t="s">
        <v>174</v>
      </c>
      <c r="G27" s="46"/>
      <c r="H27" s="42" t="s">
        <v>122</v>
      </c>
    </row>
    <row r="28" spans="1:10" ht="14.65" customHeight="1" x14ac:dyDescent="0.25">
      <c r="A28" s="42" t="s">
        <v>138</v>
      </c>
      <c r="B28" s="42" t="s">
        <v>166</v>
      </c>
      <c r="C28" s="44" t="s">
        <v>133</v>
      </c>
      <c r="D28" s="44" t="s">
        <v>71</v>
      </c>
      <c r="E28" s="44" t="s">
        <v>93</v>
      </c>
      <c r="F28" s="46" t="s">
        <v>177</v>
      </c>
      <c r="G28" s="46"/>
      <c r="H28" s="42" t="s">
        <v>164</v>
      </c>
    </row>
    <row r="29" spans="1:10" ht="14.65" customHeight="1" x14ac:dyDescent="0.25">
      <c r="A29" s="42" t="s">
        <v>138</v>
      </c>
      <c r="B29" s="42" t="s">
        <v>155</v>
      </c>
      <c r="C29" s="44" t="s">
        <v>133</v>
      </c>
      <c r="D29" s="44" t="s">
        <v>71</v>
      </c>
      <c r="E29" s="44" t="s">
        <v>93</v>
      </c>
      <c r="F29" s="46" t="s">
        <v>175</v>
      </c>
      <c r="G29" s="46" t="s">
        <v>176</v>
      </c>
      <c r="H29" s="44" t="s">
        <v>123</v>
      </c>
      <c r="I29" s="44" t="s">
        <v>124</v>
      </c>
    </row>
    <row r="30" spans="1:10" ht="14.65" customHeight="1" x14ac:dyDescent="0.25">
      <c r="A30" s="42" t="s">
        <v>139</v>
      </c>
      <c r="B30" s="42" t="s">
        <v>155</v>
      </c>
      <c r="C30" s="44" t="s">
        <v>167</v>
      </c>
      <c r="D30" s="44" t="s">
        <v>71</v>
      </c>
      <c r="E30" s="44" t="s">
        <v>93</v>
      </c>
      <c r="F30" s="44" t="s">
        <v>178</v>
      </c>
      <c r="G30" s="44"/>
      <c r="H30" s="44"/>
      <c r="I30" s="44"/>
    </row>
    <row r="31" spans="1:10" ht="14.65" customHeight="1" x14ac:dyDescent="0.25">
      <c r="A31" s="42" t="s">
        <v>140</v>
      </c>
      <c r="B31" s="42" t="s">
        <v>155</v>
      </c>
      <c r="C31" s="44" t="s">
        <v>145</v>
      </c>
      <c r="D31" s="44"/>
      <c r="E31" s="44"/>
      <c r="F31" s="44"/>
      <c r="G31" s="44"/>
      <c r="H31" s="44"/>
      <c r="I31" s="44"/>
    </row>
    <row r="32" spans="1:10" ht="14.65" customHeight="1" x14ac:dyDescent="0.25">
      <c r="A32" s="42" t="s">
        <v>141</v>
      </c>
      <c r="B32" s="42" t="s">
        <v>155</v>
      </c>
      <c r="C32" s="44"/>
      <c r="D32" s="44"/>
      <c r="E32" s="44"/>
      <c r="F32" s="44"/>
      <c r="G32" s="44"/>
      <c r="H32" s="44"/>
      <c r="I32" s="44"/>
    </row>
    <row r="33" spans="1:9" ht="14.65" customHeight="1" x14ac:dyDescent="0.25">
      <c r="A33" s="42" t="s">
        <v>136</v>
      </c>
      <c r="B33" s="42" t="s">
        <v>155</v>
      </c>
      <c r="C33" s="44"/>
      <c r="D33" s="44" t="s">
        <v>71</v>
      </c>
      <c r="E33" s="44" t="s">
        <v>93</v>
      </c>
      <c r="F33" s="44" t="s">
        <v>185</v>
      </c>
      <c r="G33" s="44"/>
      <c r="H33" s="44"/>
      <c r="I33" s="44"/>
    </row>
    <row r="34" spans="1:9" ht="14.65" customHeight="1" x14ac:dyDescent="0.25">
      <c r="A34" s="42" t="s">
        <v>142</v>
      </c>
      <c r="B34" s="42" t="s">
        <v>155</v>
      </c>
      <c r="C34" s="44" t="s">
        <v>186</v>
      </c>
      <c r="D34" s="44"/>
      <c r="E34" s="44"/>
      <c r="F34" s="44"/>
      <c r="G34" s="44"/>
      <c r="H34" s="44"/>
      <c r="I34" s="44"/>
    </row>
    <row r="35" spans="1:9" ht="14.65" customHeight="1" x14ac:dyDescent="0.25">
      <c r="A35" s="42" t="s">
        <v>95</v>
      </c>
      <c r="B35" s="42" t="s">
        <v>151</v>
      </c>
      <c r="C35" s="44" t="s">
        <v>147</v>
      </c>
      <c r="D35" s="44" t="s">
        <v>71</v>
      </c>
      <c r="E35" s="44" t="s">
        <v>93</v>
      </c>
      <c r="F35" s="44" t="s">
        <v>179</v>
      </c>
      <c r="G35" s="44" t="s">
        <v>181</v>
      </c>
      <c r="H35" s="44" t="s">
        <v>123</v>
      </c>
      <c r="I35" s="44" t="s">
        <v>124</v>
      </c>
    </row>
    <row r="36" spans="1:9" ht="14.65" customHeight="1" x14ac:dyDescent="0.25">
      <c r="A36" s="42" t="s">
        <v>95</v>
      </c>
      <c r="B36" s="42" t="s">
        <v>152</v>
      </c>
      <c r="C36" s="44" t="s">
        <v>147</v>
      </c>
      <c r="D36" s="44" t="s">
        <v>71</v>
      </c>
      <c r="E36" s="44" t="s">
        <v>93</v>
      </c>
      <c r="F36" s="44" t="s">
        <v>180</v>
      </c>
      <c r="G36" s="44" t="s">
        <v>181</v>
      </c>
      <c r="H36" s="44" t="s">
        <v>123</v>
      </c>
      <c r="I36" s="44" t="s">
        <v>124</v>
      </c>
    </row>
    <row r="37" spans="1:9" ht="14.65" customHeight="1" x14ac:dyDescent="0.25">
      <c r="A37" s="42" t="s">
        <v>143</v>
      </c>
      <c r="B37" s="42" t="s">
        <v>168</v>
      </c>
      <c r="C37" s="44" t="s">
        <v>170</v>
      </c>
      <c r="D37" s="44" t="s">
        <v>71</v>
      </c>
      <c r="E37" s="44" t="s">
        <v>93</v>
      </c>
      <c r="F37" s="44" t="s">
        <v>182</v>
      </c>
      <c r="G37" s="44"/>
      <c r="H37" s="44"/>
      <c r="I37" s="44"/>
    </row>
    <row r="38" spans="1:9" ht="14.65" customHeight="1" x14ac:dyDescent="0.25">
      <c r="A38" s="42" t="s">
        <v>143</v>
      </c>
      <c r="B38" s="42" t="s">
        <v>169</v>
      </c>
      <c r="C38" s="44" t="s">
        <v>170</v>
      </c>
      <c r="D38" s="44" t="s">
        <v>71</v>
      </c>
      <c r="E38" s="44" t="s">
        <v>93</v>
      </c>
      <c r="F38" s="44" t="s">
        <v>183</v>
      </c>
      <c r="G38" s="44"/>
      <c r="H38" s="44"/>
      <c r="I38" s="44"/>
    </row>
    <row r="40" spans="1:9" x14ac:dyDescent="0.25">
      <c r="A40" s="50" t="s">
        <v>107</v>
      </c>
      <c r="B40" s="50"/>
    </row>
    <row r="41" spans="1:9" x14ac:dyDescent="0.25">
      <c r="A41" s="51" t="s">
        <v>108</v>
      </c>
      <c r="B41" s="51"/>
      <c r="C41" s="52" t="s">
        <v>125</v>
      </c>
      <c r="D41" s="53" t="s">
        <v>22</v>
      </c>
      <c r="E41" s="52"/>
      <c r="F41" s="52"/>
    </row>
    <row r="42" spans="1:9" x14ac:dyDescent="0.25">
      <c r="A42" s="54" t="s">
        <v>109</v>
      </c>
      <c r="B42" s="54"/>
      <c r="C42" s="60" t="s">
        <v>126</v>
      </c>
      <c r="D42" s="56" t="s">
        <v>146</v>
      </c>
      <c r="E42" s="55"/>
      <c r="F42" s="55"/>
    </row>
    <row r="43" spans="1:9" x14ac:dyDescent="0.25">
      <c r="A43" s="54" t="s">
        <v>110</v>
      </c>
      <c r="B43" s="54"/>
      <c r="C43" s="60" t="s">
        <v>127</v>
      </c>
      <c r="D43" s="56" t="s">
        <v>128</v>
      </c>
      <c r="E43" s="55"/>
      <c r="F43" s="55"/>
    </row>
    <row r="44" spans="1:9" ht="31.5" x14ac:dyDescent="0.25">
      <c r="A44" s="54" t="s">
        <v>111</v>
      </c>
      <c r="B44" s="54"/>
      <c r="C44" s="55" t="s">
        <v>129</v>
      </c>
      <c r="D44" s="56" t="s">
        <v>161</v>
      </c>
      <c r="E44" s="55"/>
      <c r="F44" s="55"/>
    </row>
    <row r="45" spans="1:9" x14ac:dyDescent="0.25">
      <c r="A45" s="54" t="s">
        <v>112</v>
      </c>
      <c r="B45" s="54"/>
      <c r="C45" s="55" t="s">
        <v>130</v>
      </c>
      <c r="D45" s="56" t="s">
        <v>131</v>
      </c>
      <c r="E45" s="55"/>
      <c r="F45" s="55"/>
    </row>
    <row r="46" spans="1:9" ht="47.25" x14ac:dyDescent="0.25">
      <c r="A46" s="54" t="s">
        <v>162</v>
      </c>
      <c r="B46" s="54"/>
      <c r="C46" s="55" t="s">
        <v>160</v>
      </c>
      <c r="D46" s="56" t="s">
        <v>113</v>
      </c>
      <c r="E46" s="55"/>
      <c r="F46" s="55"/>
    </row>
  </sheetData>
  <sheetProtection algorithmName="SHA-512" hashValue="Nx0MT6cG32lJ5EgaXjRVV6wNO3hVGkIZiOpFS9uFF12AHWFOQBCw//0gjOaRn4bEibeBb538goTy9tlWr0zWxw==" saltValue="XLpWVwkAZGq/3MUQ59DSKg==" spinCount="100000" sheet="1" objects="1" scenarios="1"/>
  <mergeCells count="8">
    <mergeCell ref="H1:I1"/>
    <mergeCell ref="A1:A2"/>
    <mergeCell ref="C1:C2"/>
    <mergeCell ref="D1:D2"/>
    <mergeCell ref="E1:E2"/>
    <mergeCell ref="F1:F2"/>
    <mergeCell ref="G1:G2"/>
    <mergeCell ref="B1:B2"/>
  </mergeCells>
  <pageMargins left="0.75" right="0.75" top="1" bottom="1" header="0.5" footer="0.5"/>
  <pageSetup orientation="portrait" horizontalDpi="4294967292" verticalDpi="4294967292"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2</vt:i4>
      </vt:variant>
    </vt:vector>
  </HeadingPairs>
  <TitlesOfParts>
    <vt:vector size="5" baseType="lpstr">
      <vt:lpstr>Solicitud gráfica</vt:lpstr>
      <vt:lpstr>Ayuda</vt:lpstr>
      <vt:lpstr>Definición técnica de imagenes</vt:lpstr>
      <vt:lpstr>Formato</vt:lpstr>
      <vt:lpstr>Ubicación</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Evangelina del Carmen Ibarra Jimenez</dc:creator>
  <cp:lastModifiedBy>Lyz Marcela Bernal Gómez</cp:lastModifiedBy>
  <dcterms:created xsi:type="dcterms:W3CDTF">2014-07-01T23:43:25Z</dcterms:created>
  <dcterms:modified xsi:type="dcterms:W3CDTF">2016-02-10T16:52:51Z</dcterms:modified>
</cp:coreProperties>
</file>