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ropbox\RECURSOS_CN_10_11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H12" i="1"/>
  <c r="H11" i="1"/>
  <c r="K45" i="2"/>
  <c r="J21" i="2"/>
  <c r="I21" i="2"/>
  <c r="H21" i="2"/>
  <c r="D5" i="2" s="1"/>
  <c r="D7"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D17" i="2" l="1"/>
  <c r="D18" i="2" s="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F20" i="1" l="1"/>
  <c r="G20" i="1" s="1"/>
  <c r="H20" i="1"/>
  <c r="A21" i="1"/>
  <c r="F21" i="1" l="1"/>
  <c r="G21" i="1" s="1"/>
  <c r="H21" i="1"/>
  <c r="A22" i="1"/>
  <c r="F22" i="1" l="1"/>
  <c r="G22" i="1" s="1"/>
  <c r="H22" i="1"/>
  <c r="A23" i="1"/>
  <c r="F23" i="1" l="1"/>
  <c r="G23" i="1" s="1"/>
  <c r="H23" i="1"/>
  <c r="A24" i="1"/>
  <c r="F24" i="1" l="1"/>
  <c r="G24" i="1" s="1"/>
  <c r="H24" i="1"/>
  <c r="A25" i="1"/>
  <c r="F25" i="1" l="1"/>
  <c r="G25" i="1" s="1"/>
  <c r="H25" i="1"/>
  <c r="A26" i="1"/>
  <c r="F26" i="1" l="1"/>
  <c r="G26" i="1" s="1"/>
  <c r="H26" i="1"/>
  <c r="A27" i="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<sst xmlns="http://schemas.openxmlformats.org/spreadsheetml/2006/main" count="428" uniqueCount="195">
  <si>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</si>
  <si>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</si>
  <si>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</si>
  <si>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</si>
  <si>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</si>
  <si>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</si>
  <si>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</si>
  <si>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</si>
  <si>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</si>
  <si>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</si>
  <si>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</si>
  <si>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</si>
  <si>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</si>
  <si>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</si>
  <si>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</si>
  <si>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</si>
  <si>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</si>
  <si>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</si>
  <si>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</si>
  <si>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</si>
  <si>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</si>
  <si>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</si>
  <si>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</si>
  <si>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</si>
  <si>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</si>
  <si>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</si>
  <si>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</si>
  <si>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</si>
  <si>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</si>
  <si>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</si>
  <si>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</si>
  <si>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</si>
  <si>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</si>
  <si>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</si>
  <si>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</si>
  <si>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</si>
  <si>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</si>
  <si>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</si>
  <si>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</si>
  <si>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</si>
  <si>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</si>
  <si>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</si>
  <si>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</si>
  <si>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</si>
  <si>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</si>
  <si>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</si>
  <si>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</si>
  <si>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</si>
  <si>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</si>
  <si>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</si>
  <si>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</si>
  <si>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</si>
  <si>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</si>
  <si>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</si>
  <si>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</si>
  <si>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</si>
  <si>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</si>
  <si>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</si>
  <si>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</si>
  <si>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</si>
  <si>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</si>
  <si>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</si>
  <si>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</si>
  <si>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</si>
  <si>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</si>
  <si>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</si>
  <si>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</si>
  <si>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</si>
  <si>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</si>
  <si>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</si>
  <si>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</si>
  <si>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</si>
  <si>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</si>
  <si>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</si>
  <si>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</si>
  <si>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</si>
  <si>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</si>
  <si>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</si>
  <si>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</si>
  <si>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</si>
  <si>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</si>
  <si>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</si>
  <si>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</si>
  <si>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</si>
  <si>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</si>
  <si>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</si>
  <si>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</si>
  <si>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</si>
  <si>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</si>
  <si>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</si>
  <si>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</si>
  <si>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</si>
  <si>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</si>
  <si>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</si>
  <si>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</si>
  <si>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</si>
  <si>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</si>
  <si>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</si>
  <si>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</si>
  <si>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</si>
  <si>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</si>
  <si>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</si>
  <si>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</si>
  <si>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</si>
  <si>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</si>
  <si>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</si>
  <si>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</si>
  <si>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</si>
  <si>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</si>
  <si>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</si>
  <si>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</si>
  <si>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</si>
  <si>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</si>
  <si>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</si>
  <si>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</si>
  <si>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</si>
  <si>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</si>
  <si>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</si>
  <si>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</si>
  <si>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</si>
  <si>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</si>
  <si>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</si>
  <si>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</si>
  <si>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</si>
  <si>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</si>
  <si>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</si>
  <si>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</si>
  <si>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</si>
  <si>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</si>
  <si>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</si>
  <si>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</si>
  <si>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</si>
  <si>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</si>
  <si>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</si>
  <si>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</si>
  <si>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</si>
  <si>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</si>
  <si>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</si>
  <si>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</si>
  <si>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</si>
  <si>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</si>
  <si>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</si>
  <si>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</si>
  <si>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</si>
  <si>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</si>
  <si>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</si>
  <si>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</si>
  <si>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</si>
  <si>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</si>
  <si>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</si>
  <si>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</si>
  <si>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</si>
  <si>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</si>
  <si>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</si>
  <si>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</si>
  <si>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</si>
  <si>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</si>
  <si>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</si>
  <si>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</si>
  <si>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</si>
  <si>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</si>
  <si>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</si>
  <si>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</si>
  <si>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</si>
  <si>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</si>
  <si>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</si>
  <si>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</si>
  <si>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</si>
  <si>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</si>
  <si>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</si>
  <si>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</si>
  <si>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</si>
  <si>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</si>
  <si>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</si>
  <si>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</si>
  <si>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</si>
  <si>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</si>
  <si>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</si>
  <si>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</si>
  <si>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</si>
  <si>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</si>
  <si>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</si>
  <si>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</si>
  <si>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</si>
  <si>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</si>
  <si>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</si>
  <si>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</si>
  <si>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 xml:space="preserve">El enlace químico y la nomenclatura de compuestos inorgánicos </t>
  </si>
  <si>
    <t>Lyz Marcela Bernal</t>
  </si>
  <si>
    <t>CN_10_11_REC60</t>
  </si>
  <si>
    <t>Fotografía</t>
  </si>
  <si>
    <t xml:space="preserve">Ver descripción y observaciones </t>
  </si>
  <si>
    <t>Ilustración</t>
  </si>
  <si>
    <t>Realizar ilustración igual a la imagen guia.</t>
  </si>
  <si>
    <t>Realizar ilustración igual a la imagen guía.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</si>
</sst>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4" fillId="0" borderId="0" xfId="51" applyAlignment="1">
      <alignment horizontal="left" vertical="center" readingOrder="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jpeg"/><Relationship Id="rId7" Type="http://schemas.openxmlformats.org/officeDocument/2006/relationships/image" Target="../media/image7.png"/><Relationship Id="rId12" Type="http://schemas.openxmlformats.org/officeDocument/2006/relationships/image" Target="../media/image12.jpeg"/><Relationship Id="rId17" Type="http://schemas.openxmlformats.org/officeDocument/2006/relationships/image" Target="../media/image17.png"/><Relationship Id="rId2" Type="http://schemas.openxmlformats.org/officeDocument/2006/relationships/image" Target="../media/image2.jpeg"/><Relationship Id="rId16" Type="http://schemas.openxmlformats.org/officeDocument/2006/relationships/image" Target="../media/image16.png"/><Relationship Id="rId1" Type="http://schemas.openxmlformats.org/officeDocument/2006/relationships/image" Target="../media/image1.jpe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9</xdr:row>
      <xdr:rowOff>0</xdr:rowOff>
    </xdr:from>
    <xdr:to>
      <xdr:col>9</xdr:col>
      <xdr:colOff>1065309</xdr:colOff>
      <xdr:row>9</xdr:row>
      <xdr:rowOff>648655</xdr:rowOff>
    </xdr:to>
    <xdr:pic>
      <xdr:nvPicPr>
        <xdr:cNvPr id="2" name="Picture 2" descr="http://thumb9.shutterstock.com/display_pic_with_logo/248635/248635,1257481066,2/stock-photo-an-atomic-diagram-of-carbon-dioxide-or-co-showing-its-protons-neutrons-and-electrons-including-40318279.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16000" y="2119313"/>
          <a:ext cx="1065309" cy="6486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10</xdr:row>
      <xdr:rowOff>0</xdr:rowOff>
    </xdr:from>
    <xdr:to>
      <xdr:col>9</xdr:col>
      <xdr:colOff>1144327</xdr:colOff>
      <xdr:row>10</xdr:row>
      <xdr:rowOff>656271</xdr:rowOff>
    </xdr:to>
    <xdr:pic>
      <xdr:nvPicPr>
        <xdr:cNvPr id="3" name="Picture 4" descr="http://www.escuelapedia.com/wp-content/uploads/Reticulos-cristalinos-de-diferentes-compuestos-i%C3%B3nicos.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716000" y="3175000"/>
          <a:ext cx="1144327" cy="6562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10</xdr:row>
      <xdr:rowOff>1174749</xdr:rowOff>
    </xdr:from>
    <xdr:to>
      <xdr:col>9</xdr:col>
      <xdr:colOff>769938</xdr:colOff>
      <xdr:row>11</xdr:row>
      <xdr:rowOff>804156</xdr:rowOff>
    </xdr:to>
    <xdr:pic>
      <xdr:nvPicPr>
        <xdr:cNvPr id="4" name="Picture 6" descr="http://thumb1.shutterstock.com/display_pic_with_logo/1934153/201949558/stock-vector-chemical-formulas-of-hydrogen-oxygen-hydrogen-peroxide-and-water-vector-201949558.jpg"/>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3716000" y="4349749"/>
          <a:ext cx="769938" cy="8041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12</xdr:row>
      <xdr:rowOff>0</xdr:rowOff>
    </xdr:from>
    <xdr:to>
      <xdr:col>9</xdr:col>
      <xdr:colOff>1247800</xdr:colOff>
      <xdr:row>12</xdr:row>
      <xdr:rowOff>850064</xdr:rowOff>
    </xdr:to>
    <xdr:pic>
      <xdr:nvPicPr>
        <xdr:cNvPr id="5" name="Picture 2" descr="http://2.bp.blogspot.com/-5qY9q7DKEB8/Va_lM2qC9SI/AAAAAAAAXKE/N7w-wIXv41U/s320/Enlace%2BI%25C3%25B3nico.pn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16000" y="5453063"/>
          <a:ext cx="1247800" cy="8500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13</xdr:row>
      <xdr:rowOff>0</xdr:rowOff>
    </xdr:from>
    <xdr:to>
      <xdr:col>9</xdr:col>
      <xdr:colOff>1907704</xdr:colOff>
      <xdr:row>13</xdr:row>
      <xdr:rowOff>374604</xdr:rowOff>
    </xdr:to>
    <xdr:pic>
      <xdr:nvPicPr>
        <xdr:cNvPr id="6" name="Picture 2"/>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716000" y="6604000"/>
          <a:ext cx="1907704" cy="374604"/>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0</xdr:colOff>
      <xdr:row>14</xdr:row>
      <xdr:rowOff>0</xdr:rowOff>
    </xdr:from>
    <xdr:to>
      <xdr:col>9</xdr:col>
      <xdr:colOff>1215840</xdr:colOff>
      <xdr:row>14</xdr:row>
      <xdr:rowOff>1152128</xdr:rowOff>
    </xdr:to>
    <xdr:pic>
      <xdr:nvPicPr>
        <xdr:cNvPr id="7" name="Picture 3"/>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3716000" y="7635875"/>
          <a:ext cx="1215840" cy="1152128"/>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0</xdr:colOff>
      <xdr:row>15</xdr:row>
      <xdr:rowOff>0</xdr:rowOff>
    </xdr:from>
    <xdr:to>
      <xdr:col>9</xdr:col>
      <xdr:colOff>1877591</xdr:colOff>
      <xdr:row>15</xdr:row>
      <xdr:rowOff>951448</xdr:rowOff>
    </xdr:to>
    <xdr:pic>
      <xdr:nvPicPr>
        <xdr:cNvPr id="8" name="Picture 3"/>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3716000" y="8921750"/>
          <a:ext cx="1877591" cy="951448"/>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0</xdr:colOff>
      <xdr:row>16</xdr:row>
      <xdr:rowOff>0</xdr:rowOff>
    </xdr:from>
    <xdr:to>
      <xdr:col>9</xdr:col>
      <xdr:colOff>1954522</xdr:colOff>
      <xdr:row>16</xdr:row>
      <xdr:rowOff>792996</xdr:rowOff>
    </xdr:to>
    <xdr:pic>
      <xdr:nvPicPr>
        <xdr:cNvPr id="9" name="Picture 2"/>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3716000" y="10239375"/>
          <a:ext cx="1954522" cy="792996"/>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0</xdr:colOff>
      <xdr:row>19</xdr:row>
      <xdr:rowOff>0</xdr:rowOff>
    </xdr:from>
    <xdr:to>
      <xdr:col>9</xdr:col>
      <xdr:colOff>1067882</xdr:colOff>
      <xdr:row>19</xdr:row>
      <xdr:rowOff>952525</xdr:rowOff>
    </xdr:to>
    <xdr:pic>
      <xdr:nvPicPr>
        <xdr:cNvPr id="12" name="Picture 6"/>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3716000" y="13962063"/>
          <a:ext cx="1067882" cy="952525"/>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0</xdr:colOff>
      <xdr:row>20</xdr:row>
      <xdr:rowOff>0</xdr:rowOff>
    </xdr:from>
    <xdr:to>
      <xdr:col>9</xdr:col>
      <xdr:colOff>1179587</xdr:colOff>
      <xdr:row>20</xdr:row>
      <xdr:rowOff>991537</xdr:rowOff>
    </xdr:to>
    <xdr:pic>
      <xdr:nvPicPr>
        <xdr:cNvPr id="13" name="Picture 3"/>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3716000" y="15311438"/>
          <a:ext cx="1179587" cy="991537"/>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0</xdr:colOff>
      <xdr:row>21</xdr:row>
      <xdr:rowOff>0</xdr:rowOff>
    </xdr:from>
    <xdr:to>
      <xdr:col>9</xdr:col>
      <xdr:colOff>2396902</xdr:colOff>
      <xdr:row>21</xdr:row>
      <xdr:rowOff>458666</xdr:rowOff>
    </xdr:to>
    <xdr:pic>
      <xdr:nvPicPr>
        <xdr:cNvPr id="14" name="Picture 2"/>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3716000" y="16510000"/>
          <a:ext cx="2396902" cy="458666"/>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0</xdr:colOff>
      <xdr:row>22</xdr:row>
      <xdr:rowOff>0</xdr:rowOff>
    </xdr:from>
    <xdr:to>
      <xdr:col>9</xdr:col>
      <xdr:colOff>1900238</xdr:colOff>
      <xdr:row>22</xdr:row>
      <xdr:rowOff>800100</xdr:rowOff>
    </xdr:to>
    <xdr:pic>
      <xdr:nvPicPr>
        <xdr:cNvPr id="15" name="Picture 2" descr="http://lh4.ggpht.com/_aaKhSsDhq_c/TaJF7qwvaWI/AAAAAAAABMc/fHAeRIy84Us/enlace%20covalente%5B5%5D.jpg?imgmax=800"/>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3716000" y="17621250"/>
          <a:ext cx="1900238" cy="800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23</xdr:row>
      <xdr:rowOff>0</xdr:rowOff>
    </xdr:from>
    <xdr:to>
      <xdr:col>9</xdr:col>
      <xdr:colOff>1313892</xdr:colOff>
      <xdr:row>23</xdr:row>
      <xdr:rowOff>875928</xdr:rowOff>
    </xdr:to>
    <xdr:pic>
      <xdr:nvPicPr>
        <xdr:cNvPr id="16" name="Picture 2"/>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3716000" y="18867438"/>
          <a:ext cx="1313892" cy="875928"/>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0</xdr:colOff>
      <xdr:row>24</xdr:row>
      <xdr:rowOff>0</xdr:rowOff>
    </xdr:from>
    <xdr:to>
      <xdr:col>9</xdr:col>
      <xdr:colOff>1584958</xdr:colOff>
      <xdr:row>24</xdr:row>
      <xdr:rowOff>870384</xdr:rowOff>
    </xdr:to>
    <xdr:pic>
      <xdr:nvPicPr>
        <xdr:cNvPr id="17" name="Picture 2"/>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3716000" y="19923125"/>
          <a:ext cx="1584958" cy="870384"/>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0</xdr:colOff>
      <xdr:row>25</xdr:row>
      <xdr:rowOff>0</xdr:rowOff>
    </xdr:from>
    <xdr:to>
      <xdr:col>9</xdr:col>
      <xdr:colOff>1770063</xdr:colOff>
      <xdr:row>25</xdr:row>
      <xdr:rowOff>1128376</xdr:rowOff>
    </xdr:to>
    <xdr:pic>
      <xdr:nvPicPr>
        <xdr:cNvPr id="18" name="Picture 2"/>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3716000" y="21082000"/>
          <a:ext cx="1770063" cy="1128376"/>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301625</xdr:colOff>
      <xdr:row>17</xdr:row>
      <xdr:rowOff>95250</xdr:rowOff>
    </xdr:from>
    <xdr:to>
      <xdr:col>9</xdr:col>
      <xdr:colOff>2162224</xdr:colOff>
      <xdr:row>17</xdr:row>
      <xdr:rowOff>1145085</xdr:rowOff>
    </xdr:to>
    <xdr:pic>
      <xdr:nvPicPr>
        <xdr:cNvPr id="19" name="Picture 2"/>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4017625" y="11533188"/>
          <a:ext cx="1860599" cy="1049835"/>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468313</xdr:colOff>
      <xdr:row>18</xdr:row>
      <xdr:rowOff>166688</xdr:rowOff>
    </xdr:from>
    <xdr:to>
      <xdr:col>9</xdr:col>
      <xdr:colOff>2381808</xdr:colOff>
      <xdr:row>18</xdr:row>
      <xdr:rowOff>1212820</xdr:rowOff>
    </xdr:to>
    <xdr:pic>
      <xdr:nvPicPr>
        <xdr:cNvPr id="21" name="Imagen 20"/>
        <xdr:cNvPicPr>
          <a:picLocks noChangeAspect="1"/>
        </xdr:cNvPicPr>
      </xdr:nvPicPr>
      <xdr:blipFill>
        <a:blip xmlns:r="http://schemas.openxmlformats.org/officeDocument/2006/relationships" r:embed="rId17"/>
        <a:stretch>
          <a:fillRect/>
        </a:stretch>
      </xdr:blipFill>
      <xdr:spPr>
        <a:xfrm>
          <a:off x="14184313" y="12850813"/>
          <a:ext cx="1913495" cy="10461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shutterstock.com/pic-201949558/stock-vector-chemical-formulas-of-hydrogen-oxygen-hydrogen-peroxide-and-water-vector.html?src=wyqgGfVGAsBEyvNcoQfP8A-1-0" TargetMode="External"/><Relationship Id="rId1" Type="http://schemas.openxmlformats.org/officeDocument/2006/relationships/hyperlink" Target="http://www.shutterstock.com/pic-40318279/stock-photo-an-atomic-diagram-of-carbon-dioxide-or-co-showing-its-protons-neutrons-and-electrons-including.html?src=3_BLWeKp80LCh2VHsDhKDA-1-36"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26" activePane="bottomLeft" state="frozen"/>
      <selection pane="bottomLeft" activeCell="K19" sqref="K19"/>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v>
      </c>
    </row>
    <row r="2" spans="1:16" ht="15.75" x14ac:dyDescent="0.25">
      <c r="A2" s="1"/>
      <c r="B2" s="3" t="s">
        <v>121</v>
      </c>
      <c r="C2" s="86" t="s">
        <v>22</v>
      </c>
      <c r="D2" s="87"/>
      <c r="F2" s="79" t="s">
        <v>0</v>
      </c>
      <c r="G2" s="80"/>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8">
        <v>10</v>
      </c>
      <c r="D3" s="89"/>
      <c r="F3" s="81"/>
      <c r="G3" s="82"/>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8" t="s">
        <v>187</v>
      </c>
      <c r="D4" s="89"/>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0" t="s">
        <v>188</v>
      </c>
      <c r="D5" s="91"/>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3" t="s">
        <v>62</v>
      </c>
      <c r="G8" s="84"/>
      <c r="H8" s="84"/>
      <c r="I8" s="85"/>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ht="83.25" customHeight="1" x14ac:dyDescent="0.25">
      <c r="A10" s="12" t="str">
        <f>IF(OR(B10&lt;&gt;"",J10&lt;&gt;""),"IMG01","")</f>
        <v>IMG01</v>
      </c>
      <c r="B10" s="78">
        <v>40318279</v>
      </c>
      <c r="C10" s="20" t="str">
        <f t="shared" ref="C10:C41" si="0">IF(OR(B10&lt;&gt;"",J10&lt;&gt;""),IF($G$4="Recurso",CONCATENATE($G$4," ",$G$5),$G$4),"")</f>
        <v>Recurso F6</v>
      </c>
      <c r="D10" s="63" t="s">
        <v>190</v>
      </c>
      <c r="E10" s="63" t="s">
        <v>150</v>
      </c>
      <c r="F10" s="13" t="str">
        <f t="shared" ref="F10" ca="1" si="1">IF(OR(B10&lt;&gt;"",J10&lt;&gt;""),CONCATENATE($C$7,"_",$A10,IF($G$4="Cuaderno de Estudio","_small",CONCATENATE(IF(I10="","","n"),IF(LEFT($G$5,1)="F",".jpg",".png")))),"")</f>
        <v>CN_10_11_REC60_IMG01.jpg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c r="O10" s="2" t="str">
        <f>'Definición técnica de imagenes'!A12</f>
        <v>M12D</v>
      </c>
    </row>
    <row r="11" spans="1:16" s="11" customFormat="1" ht="92.25" customHeight="1" x14ac:dyDescent="0.25">
      <c r="A11" s="12" t="str">
        <f t="shared" ref="A11:A18" si="3">IF(OR(B11&lt;&gt;"",J11&lt;&gt;""),CONCATENATE(LEFT(A10,3),IF(MID(A10,4,2)+1&lt;10,CONCATENATE("0",MID(A10,4,2)+1))),"")</f>
        <v>IMG02</v>
      </c>
      <c r="B11" s="62" t="s">
        <v>191</v>
      </c>
      <c r="C11" s="20" t="str">
        <f t="shared" si="0"/>
        <v>Recurso F6</v>
      </c>
      <c r="D11" s="63" t="s">
        <v>192</v>
      </c>
      <c r="E11" s="63" t="s">
        <v>150</v>
      </c>
      <c r="F11" s="13" t="str">
        <f t="shared" ref="F11:F74" ca="1" si="4">IF(OR(B11&lt;&gt;"",J11&lt;&gt;""),CONCATENATE($C$7,"_",$A11,IF($G$4="Cuaderno de Estudio","_small",CONCATENATE(IF(I11="","","n"),IF(LEFT($G$5,1)="F",".jpg",".png")))),"")</f>
        <v>CN_10_11_REC60_IMG02.jpg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t="s">
        <v>193</v>
      </c>
      <c r="O11" s="2" t="str">
        <f>'Definición técnica de imagenes'!A13</f>
        <v>M101</v>
      </c>
    </row>
    <row r="12" spans="1:16" s="11" customFormat="1" ht="87" customHeight="1" x14ac:dyDescent="0.25">
      <c r="A12" s="12" t="str">
        <f t="shared" si="3"/>
        <v>IMG03</v>
      </c>
      <c r="B12" s="78">
        <v>201949558</v>
      </c>
      <c r="C12" s="20" t="str">
        <f t="shared" si="0"/>
        <v>Recurso F6</v>
      </c>
      <c r="D12" s="63" t="s">
        <v>190</v>
      </c>
      <c r="E12" s="63" t="s">
        <v>150</v>
      </c>
      <c r="F12" s="13" t="str">
        <f t="shared" ca="1" si="4"/>
        <v>CN_10_11_REC60_IMG03.jpg</v>
      </c>
      <c r="G12" s="13" t="str">
        <f ca="1">IF($F12&lt;&gt;"",IF($G$4="Recurso",VLOOKUP($E12,OFFSET('Definición técnica de imagenes'!$A$1,MATCH($G$5,'Definición técnica de imagenes'!$A$1:$A$104,0)-1,1,COUNTIF('Definición técnica de imagenes'!$A$3:$A$102,$G$5),5),5,FALSE),'Definición técnica de imagenes'!$F$16),"")</f>
        <v>350 x 230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ht="90.75" customHeight="1" x14ac:dyDescent="0.25">
      <c r="A13" s="12" t="str">
        <f t="shared" si="3"/>
        <v>IMG04</v>
      </c>
      <c r="B13" s="62" t="s">
        <v>191</v>
      </c>
      <c r="C13" s="20" t="str">
        <f t="shared" si="0"/>
        <v>Recurso F6</v>
      </c>
      <c r="D13" s="63" t="s">
        <v>192</v>
      </c>
      <c r="E13" s="63" t="s">
        <v>155</v>
      </c>
      <c r="F13" s="13" t="str">
        <f t="shared" ca="1" si="4"/>
        <v>CN_10_11_REC60_IMG04n.jpg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CN_10_11_REC60_IMG04a.jpg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c r="K13" s="64" t="s">
        <v>194</v>
      </c>
      <c r="O13" s="2" t="str">
        <f>'Definición técnica de imagenes'!A19</f>
        <v>F4</v>
      </c>
    </row>
    <row r="14" spans="1:16" s="11" customFormat="1" ht="81" customHeight="1" x14ac:dyDescent="0.25">
      <c r="A14" s="12" t="str">
        <f t="shared" si="3"/>
        <v>IMG05</v>
      </c>
      <c r="B14" s="62" t="s">
        <v>191</v>
      </c>
      <c r="C14" s="20" t="str">
        <f t="shared" si="0"/>
        <v>Recurso F6</v>
      </c>
      <c r="D14" s="63" t="s">
        <v>192</v>
      </c>
      <c r="E14" s="63" t="s">
        <v>155</v>
      </c>
      <c r="F14" s="13" t="str">
        <f t="shared" ca="1" si="4"/>
        <v>CN_10_11_REC60_IMG05n.jpg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CN_10_11_REC60_IMG05a.jpg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c r="K14" s="64" t="s">
        <v>194</v>
      </c>
      <c r="O14" s="2" t="str">
        <f>'Definición técnica de imagenes'!A22</f>
        <v>F6</v>
      </c>
    </row>
    <row r="15" spans="1:16" s="11" customFormat="1" ht="101.25" customHeight="1" x14ac:dyDescent="0.25">
      <c r="A15" s="12" t="str">
        <f t="shared" si="3"/>
        <v>IMG06</v>
      </c>
      <c r="B15" s="62" t="s">
        <v>191</v>
      </c>
      <c r="C15" s="20" t="str">
        <f t="shared" si="0"/>
        <v>Recurso F6</v>
      </c>
      <c r="D15" s="63" t="s">
        <v>192</v>
      </c>
      <c r="E15" s="63" t="s">
        <v>155</v>
      </c>
      <c r="F15" s="13" t="str">
        <f t="shared" ca="1" si="4"/>
        <v>CN_10_11_REC60_IMG06n.jpg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CN_10_11_REC60_IMG06a.jpg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c r="K15" s="66" t="s">
        <v>194</v>
      </c>
      <c r="O15" s="2" t="str">
        <f>'Definición técnica de imagenes'!A24</f>
        <v>F6B</v>
      </c>
    </row>
    <row r="16" spans="1:16" s="11" customFormat="1" ht="103.5" customHeight="1" x14ac:dyDescent="0.3">
      <c r="A16" s="12" t="str">
        <f t="shared" si="3"/>
        <v>IMG07</v>
      </c>
      <c r="B16" s="62" t="s">
        <v>191</v>
      </c>
      <c r="C16" s="20" t="str">
        <f t="shared" si="0"/>
        <v>Recurso F6</v>
      </c>
      <c r="D16" s="63" t="s">
        <v>192</v>
      </c>
      <c r="E16" s="63" t="s">
        <v>155</v>
      </c>
      <c r="F16" s="13" t="str">
        <f t="shared" ca="1" si="4"/>
        <v>CN_10_11_REC60_IMG07n.jpg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CN_10_11_REC60_IMG07a.jpg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c r="K16" s="68" t="s">
        <v>194</v>
      </c>
      <c r="O16" s="2" t="str">
        <f>'Definición técnica de imagenes'!A25</f>
        <v>F7</v>
      </c>
    </row>
    <row r="17" spans="1:15" s="11" customFormat="1" ht="94.5" customHeight="1" x14ac:dyDescent="0.25">
      <c r="A17" s="12" t="str">
        <f t="shared" si="3"/>
        <v>IMG08</v>
      </c>
      <c r="B17" s="62" t="s">
        <v>191</v>
      </c>
      <c r="C17" s="20" t="str">
        <f t="shared" si="0"/>
        <v>Recurso F6</v>
      </c>
      <c r="D17" s="63" t="s">
        <v>192</v>
      </c>
      <c r="E17" s="63" t="s">
        <v>155</v>
      </c>
      <c r="F17" s="13" t="str">
        <f t="shared" ca="1" si="4"/>
        <v>CN_10_11_REC60_IMG08n.jpg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CN_10_11_REC60_IMG08a.jpg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c r="K17" s="66" t="s">
        <v>194</v>
      </c>
      <c r="O17" s="2" t="str">
        <f>'Definición técnica de imagenes'!A27</f>
        <v>F7B</v>
      </c>
    </row>
    <row r="18" spans="1:15" s="11" customFormat="1" ht="98.25" customHeight="1" x14ac:dyDescent="0.25">
      <c r="A18" s="12" t="str">
        <f t="shared" si="3"/>
        <v>IMG09</v>
      </c>
      <c r="B18" s="62" t="s">
        <v>191</v>
      </c>
      <c r="C18" s="20" t="str">
        <f t="shared" si="0"/>
        <v>Recurso F6</v>
      </c>
      <c r="D18" s="63" t="s">
        <v>192</v>
      </c>
      <c r="E18" s="63" t="s">
        <v>155</v>
      </c>
      <c r="F18" s="13" t="str">
        <f t="shared" ca="1" si="4"/>
        <v>CN_10_11_REC60_IMG09n.jpg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CN_10_11_REC60_IMG09a.jpg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c r="K18" s="66" t="s">
        <v>194</v>
      </c>
      <c r="O18" s="2" t="str">
        <f>'Definición técnica de imagenes'!A30</f>
        <v>F8</v>
      </c>
    </row>
    <row r="19" spans="1:15" s="11" customFormat="1" ht="100.5" customHeight="1" x14ac:dyDescent="0.3">
      <c r="A19" s="12" t="str">
        <f t="shared" ref="A19:A50" si="6">IF(OR(B19&lt;&gt;"",J19&lt;&gt;""),CONCATENATE(LEFT(A18,3),IF(MID(A18,4,2)+1&lt;10,CONCATENATE("0",MID(A18,4,2)+1),MID(A18,4,2)+1)),"")</f>
        <v>IMG10</v>
      </c>
      <c r="B19" s="62" t="s">
        <v>191</v>
      </c>
      <c r="C19" s="20" t="str">
        <f t="shared" si="0"/>
        <v>Recurso F6</v>
      </c>
      <c r="D19" s="63" t="s">
        <v>192</v>
      </c>
      <c r="E19" s="63" t="s">
        <v>155</v>
      </c>
      <c r="F19" s="13" t="str">
        <f t="shared" ca="1" si="4"/>
        <v>CN_10_11_REC60_IMG10n.jpg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CN_10_11_REC60_IMG10a.jpg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c r="K19" s="68" t="s">
        <v>194</v>
      </c>
      <c r="O19" s="2" t="str">
        <f>'Definición técnica de imagenes'!A31</f>
        <v>F10</v>
      </c>
    </row>
    <row r="20" spans="1:15" s="11" customFormat="1" ht="106.5" customHeight="1" x14ac:dyDescent="0.25">
      <c r="A20" s="12" t="str">
        <f t="shared" si="6"/>
        <v>IMG11</v>
      </c>
      <c r="B20" s="62" t="s">
        <v>191</v>
      </c>
      <c r="C20" s="20" t="str">
        <f t="shared" si="0"/>
        <v>Recurso F6</v>
      </c>
      <c r="D20" s="63" t="s">
        <v>192</v>
      </c>
      <c r="E20" s="63" t="s">
        <v>155</v>
      </c>
      <c r="F20" s="13" t="str">
        <f t="shared" ca="1" si="4"/>
        <v>CN_10_11_REC60_IMG11n.jpg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CN_10_11_REC60_IMG11a.jpg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c r="K20" s="66" t="s">
        <v>194</v>
      </c>
      <c r="O20" s="2" t="str">
        <f>'Definición técnica de imagenes'!A32</f>
        <v>F10B</v>
      </c>
    </row>
    <row r="21" spans="1:15" s="11" customFormat="1" ht="94.5" customHeight="1" x14ac:dyDescent="0.25">
      <c r="A21" s="12" t="str">
        <f t="shared" si="6"/>
        <v>IMG12</v>
      </c>
      <c r="B21" s="62" t="s">
        <v>191</v>
      </c>
      <c r="C21" s="20" t="str">
        <f t="shared" si="0"/>
        <v>Recurso F6</v>
      </c>
      <c r="D21" s="63" t="s">
        <v>192</v>
      </c>
      <c r="E21" s="63" t="s">
        <v>155</v>
      </c>
      <c r="F21" s="13" t="str">
        <f t="shared" ca="1" si="4"/>
        <v>CN_10_11_REC60_IMG12n.jpg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CN_10_11_REC60_IMG12a.jpg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6"/>
      <c r="K21" s="66" t="s">
        <v>194</v>
      </c>
      <c r="O21" s="2" t="str">
        <f>'Definición técnica de imagenes'!A33</f>
        <v>F11</v>
      </c>
    </row>
    <row r="22" spans="1:15" s="11" customFormat="1" ht="87.75" customHeight="1" x14ac:dyDescent="0.25">
      <c r="A22" s="12" t="str">
        <f t="shared" si="6"/>
        <v>IMG13</v>
      </c>
      <c r="B22" s="62" t="s">
        <v>191</v>
      </c>
      <c r="C22" s="20" t="str">
        <f t="shared" si="0"/>
        <v>Recurso F6</v>
      </c>
      <c r="D22" s="63" t="s">
        <v>192</v>
      </c>
      <c r="E22" s="63" t="s">
        <v>155</v>
      </c>
      <c r="F22" s="13" t="str">
        <f t="shared" ca="1" si="4"/>
        <v>CN_10_11_REC60_IMG13n.jpg</v>
      </c>
      <c r="G22" s="13" t="str">
        <f ca="1">IF($F22&lt;&gt;"",IF($G$4="Recurso",VLOOKUP($E22,OFFSET('Definición técnica de imagenes'!$A$1,MATCH($G$5,'Definición técnica de imagenes'!$A$1:$A$104,0)-1,1,COUNTIF('Definición técnica de imagenes'!$A$3:$A$102,$G$5),5),5,FALSE),'Definición técnica de imagenes'!$F$16),"")</f>
        <v>320 x 480 px</v>
      </c>
      <c r="H22" s="13" t="str">
        <f t="shared" ca="1" si="5"/>
        <v>CN_10_11_REC60_IMG13a.jpg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458 px</v>
      </c>
      <c r="J22" s="63"/>
      <c r="K22" s="69" t="s">
        <v>194</v>
      </c>
      <c r="O22" s="2" t="str">
        <f>'Definición técnica de imagenes'!A34</f>
        <v>F12</v>
      </c>
    </row>
    <row r="23" spans="1:15" s="11" customFormat="1" ht="98.25" customHeight="1" x14ac:dyDescent="0.25">
      <c r="A23" s="12" t="str">
        <f t="shared" si="6"/>
        <v>IMG14</v>
      </c>
      <c r="B23" s="62" t="s">
        <v>191</v>
      </c>
      <c r="C23" s="20" t="str">
        <f t="shared" si="0"/>
        <v>Recurso F6</v>
      </c>
      <c r="D23" s="63" t="s">
        <v>192</v>
      </c>
      <c r="E23" s="63" t="s">
        <v>155</v>
      </c>
      <c r="F23" s="13" t="str">
        <f t="shared" ca="1" si="4"/>
        <v>CN_10_11_REC60_IMG14n.jpg</v>
      </c>
      <c r="G23" s="13" t="str">
        <f ca="1">IF($F23&lt;&gt;"",IF($G$4="Recurso",VLOOKUP($E23,OFFSET('Definición técnica de imagenes'!$A$1,MATCH($G$5,'Definición técnica de imagenes'!$A$1:$A$104,0)-1,1,COUNTIF('Definición técnica de imagenes'!$A$3:$A$102,$G$5),5),5,FALSE),'Definición técnica de imagenes'!$F$16),"")</f>
        <v>320 x 480 px</v>
      </c>
      <c r="H23" s="13" t="str">
        <f t="shared" ca="1" si="5"/>
        <v>CN_10_11_REC60_IMG14a.jpg</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458 px</v>
      </c>
      <c r="J23" s="64"/>
      <c r="K23" s="64" t="s">
        <v>194</v>
      </c>
      <c r="O23" s="2" t="str">
        <f>'Definición técnica de imagenes'!A35</f>
        <v>F13</v>
      </c>
    </row>
    <row r="24" spans="1:15" s="11" customFormat="1" ht="83.25" customHeight="1" x14ac:dyDescent="0.25">
      <c r="A24" s="12" t="str">
        <f t="shared" si="6"/>
        <v>IMG15</v>
      </c>
      <c r="B24" s="62" t="s">
        <v>191</v>
      </c>
      <c r="C24" s="20" t="str">
        <f t="shared" si="0"/>
        <v>Recurso F6</v>
      </c>
      <c r="D24" s="63" t="s">
        <v>192</v>
      </c>
      <c r="E24" s="63" t="s">
        <v>155</v>
      </c>
      <c r="F24" s="13" t="str">
        <f t="shared" ca="1" si="4"/>
        <v>CN_10_11_REC60_IMG15n.jpg</v>
      </c>
      <c r="G24" s="13" t="str">
        <f ca="1">IF($F24&lt;&gt;"",IF($G$4="Recurso",VLOOKUP($E24,OFFSET('Definición técnica de imagenes'!$A$1,MATCH($G$5,'Definición técnica de imagenes'!$A$1:$A$104,0)-1,1,COUNTIF('Definición técnica de imagenes'!$A$3:$A$102,$G$5),5),5,FALSE),'Definición técnica de imagenes'!$F$16),"")</f>
        <v>320 x 480 px</v>
      </c>
      <c r="H24" s="13" t="str">
        <f t="shared" ca="1" si="5"/>
        <v>CN_10_11_REC60_IMG15a.jpg</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458 px</v>
      </c>
      <c r="J24" s="63"/>
      <c r="K24" s="65" t="s">
        <v>194</v>
      </c>
      <c r="O24" s="2" t="str">
        <f>'Definición técnica de imagenes'!A37</f>
        <v>F13B</v>
      </c>
    </row>
    <row r="25" spans="1:15" s="11" customFormat="1" ht="91.5" customHeight="1" x14ac:dyDescent="0.25">
      <c r="A25" s="12" t="str">
        <f t="shared" si="6"/>
        <v>IMG16</v>
      </c>
      <c r="B25" s="62" t="s">
        <v>191</v>
      </c>
      <c r="C25" s="20" t="str">
        <f t="shared" si="0"/>
        <v>Recurso F6</v>
      </c>
      <c r="D25" s="63" t="s">
        <v>192</v>
      </c>
      <c r="E25" s="63" t="s">
        <v>155</v>
      </c>
      <c r="F25" s="13" t="str">
        <f t="shared" ca="1" si="4"/>
        <v>CN_10_11_REC60_IMG16n.jpg</v>
      </c>
      <c r="G25" s="13" t="str">
        <f ca="1">IF($F25&lt;&gt;"",IF($G$4="Recurso",VLOOKUP($E25,OFFSET('Definición técnica de imagenes'!$A$1,MATCH($G$5,'Definición técnica de imagenes'!$A$1:$A$104,0)-1,1,COUNTIF('Definición técnica de imagenes'!$A$3:$A$102,$G$5),5),5,FALSE),'Definición técnica de imagenes'!$F$16),"")</f>
        <v>320 x 480 px</v>
      </c>
      <c r="H25" s="13" t="str">
        <f t="shared" ca="1" si="5"/>
        <v>CN_10_11_REC60_IMG16a.jpg</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458 px</v>
      </c>
      <c r="J25" s="63"/>
      <c r="K25" s="64" t="s">
        <v>194</v>
      </c>
    </row>
    <row r="26" spans="1:15" s="11" customFormat="1" ht="108" customHeight="1" x14ac:dyDescent="0.25">
      <c r="A26" s="12" t="str">
        <f t="shared" si="6"/>
        <v>IMG17</v>
      </c>
      <c r="B26" s="62" t="s">
        <v>191</v>
      </c>
      <c r="C26" s="20" t="str">
        <f t="shared" si="0"/>
        <v>Recurso F6</v>
      </c>
      <c r="D26" s="63" t="s">
        <v>192</v>
      </c>
      <c r="E26" s="63" t="s">
        <v>155</v>
      </c>
      <c r="F26" s="13" t="str">
        <f t="shared" ca="1" si="4"/>
        <v>CN_10_11_REC60_IMG17n.jpg</v>
      </c>
      <c r="G26" s="13" t="str">
        <f ca="1">IF($F26&lt;&gt;"",IF($G$4="Recurso",VLOOKUP($E26,OFFSET('Definición técnica de imagenes'!$A$1,MATCH($G$5,'Definición técnica de imagenes'!$A$1:$A$104,0)-1,1,COUNTIF('Definición técnica de imagenes'!$A$3:$A$102,$G$5),5),5,FALSE),'Definición técnica de imagenes'!$F$16),"")</f>
        <v>320 x 480 px</v>
      </c>
      <c r="H26" s="13" t="str">
        <f t="shared" ca="1" si="5"/>
        <v>CN_10_11_REC60_IMG17a.jpg</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458 px</v>
      </c>
      <c r="J26" s="63"/>
      <c r="K26" s="64" t="s">
        <v>194</v>
      </c>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0" r:id="rId1" display="http://www.shutterstock.com/pic-40318279/stock-photo-an-atomic-diagram-of-carbon-dioxide-or-co-showing-its-protons-neutrons-and-electrons-including.html?src=3_BLWeKp80LCh2VHsDhKDA-1-36"/>
    <hyperlink ref="B12" r:id="rId2" display="http://www.shutterstock.com/pic-201949558/stock-vector-chemical-formulas-of-hydrogen-oxygen-hydrogen-peroxide-and-water-vector.html?src=wyqgGfVGAsBEyvNcoQfP8A-1-0"/>
  </hyperlinks>
  <pageMargins left="0.75" right="0.75" top="1" bottom="1" header="0.5" footer="0.5"/>
  <pageSetup orientation="portrait" horizontalDpi="4294967292" verticalDpi="4294967292" r:id="rId3"/>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LE_07_04_CO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2" t="str">
        <f>CONCATENATE("SolicitudGrafica_",D5,".xls")</f>
        <v>SolicitudGrafica_LE_07_04_CO.xls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LE_07_04_REC10</v>
      </c>
      <c r="E17" s="101"/>
      <c r="F17" s="102"/>
      <c r="J17" s="22">
        <v>14</v>
      </c>
      <c r="K17" s="22">
        <v>14</v>
      </c>
    </row>
    <row r="18" spans="1:11" ht="79.5" thickBot="1" x14ac:dyDescent="0.3">
      <c r="A18" s="33" t="s">
        <v>48</v>
      </c>
      <c r="B18" s="31"/>
      <c r="C18" s="59" t="s">
        <v>120</v>
      </c>
      <c r="D18" s="92" t="str">
        <f>CONCATENATE("SolicitudGrafica_",D17,".xls")</f>
        <v>SolicitudGrafica_LE_07_04_REC10.xls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2016-05-17T23:33:33Z</dcterms:modified>
</cp:coreProperties>
</file>