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H12" i="1" s="1"/>
  <c r="I13" i="1"/>
  <c r="H13" i="1" s="1"/>
  <c r="I14" i="1"/>
  <c r="I15" i="1"/>
  <c r="F15" i="1" s="1"/>
  <c r="G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H39" i="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A13" i="1"/>
  <c r="A14" i="1"/>
  <c r="A15" i="1"/>
  <c r="A16" i="1"/>
  <c r="A10" i="1"/>
  <c r="A11" i="1"/>
  <c r="F11" i="1" s="1"/>
  <c r="G11" i="1" s="1"/>
  <c r="A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9" i="1" l="1"/>
  <c r="G19" i="1" s="1"/>
  <c r="F20" i="1"/>
  <c r="G20" i="1" s="1"/>
  <c r="F21" i="1"/>
  <c r="G21" i="1" s="1"/>
  <c r="F22" i="1"/>
  <c r="G22" i="1" s="1"/>
  <c r="H15" i="1"/>
  <c r="F17" i="1"/>
  <c r="G17" i="1" s="1"/>
  <c r="F18" i="1"/>
  <c r="G18" i="1" s="1"/>
  <c r="F16" i="1"/>
  <c r="G16" i="1" s="1"/>
  <c r="F14" i="1"/>
  <c r="G14" i="1" s="1"/>
  <c r="F13" i="1"/>
  <c r="G13" i="1" s="1"/>
  <c r="F10" i="1"/>
  <c r="G10" i="1" s="1"/>
  <c r="F12" i="1"/>
  <c r="G12" i="1" s="1"/>
  <c r="H14" i="1"/>
</calcChain>
</file>

<file path=xl/sharedStrings.xml><?xml version="1.0" encoding="utf-8"?>
<sst xmlns="http://schemas.openxmlformats.org/spreadsheetml/2006/main" count="399" uniqueCount="199">
  <si>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</si>
  <si>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</si>
  <si>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</si>
  <si>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</si>
  <si>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</si>
  <si>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</si>
  <si>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</si>
  <si>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</si>
  <si>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</si>
  <si>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</si>
  <si>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</si>
  <si>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</si>
  <si>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</si>
  <si>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</si>
  <si>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</si>
  <si>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</si>
  <si>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</si>
  <si>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</si>
  <si>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</si>
  <si>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</si>
  <si>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</si>
  <si>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</si>
  <si>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</si>
  <si>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</si>
  <si>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</si>
  <si>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</si>
  <si>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</si>
  <si>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</si>
  <si>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</si>
  <si>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</si>
  <si>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</si>
  <si>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</si>
  <si>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</si>
  <si>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</si>
  <si>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</si>
  <si>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</si>
  <si>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</si>
  <si>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</si>
  <si>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</si>
  <si>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</si>
  <si>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</si>
  <si>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</si>
  <si>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</si>
  <si>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</si>
  <si>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</si>
  <si>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</si>
  <si>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</si>
  <si>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</si>
  <si>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</si>
  <si>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</si>
  <si>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</si>
  <si>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</si>
  <si>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</si>
  <si>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</si>
  <si>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</si>
  <si>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</si>
  <si>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</si>
  <si>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</si>
  <si>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</si>
  <si>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</si>
  <si>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</si>
  <si>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</si>
  <si>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</si>
  <si>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</si>
  <si>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</si>
  <si>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</si>
  <si>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</si>
  <si>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</si>
  <si>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</si>
  <si>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</si>
  <si>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</si>
  <si>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</si>
  <si>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</si>
  <si>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</si>
  <si>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</si>
  <si>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</si>
  <si>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</si>
  <si>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</si>
  <si>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</si>
  <si>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</si>
  <si>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</si>
  <si>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</si>
  <si>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</si>
  <si>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</si>
  <si>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</si>
  <si>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</si>
  <si>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</si>
  <si>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</si>
  <si>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</si>
  <si>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</si>
  <si>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</si>
  <si>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</si>
  <si>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</si>
  <si>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</si>
  <si>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</si>
  <si>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</si>
  <si>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</si>
  <si>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</si>
  <si>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</si>
  <si>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</si>
  <si>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</si>
  <si>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</si>
  <si>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</si>
  <si>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</si>
  <si>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</si>
  <si>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</si>
  <si>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</si>
  <si>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</si>
  <si>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</si>
  <si>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</si>
  <si>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</si>
  <si>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</si>
  <si>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</si>
  <si>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</si>
  <si>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</si>
  <si>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</si>
  <si>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</si>
  <si>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</si>
  <si>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</si>
  <si>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</si>
  <si>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</si>
  <si>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</si>
  <si>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</si>
  <si>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</si>
  <si>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</si>
  <si>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</si>
  <si>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</si>
  <si>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</si>
  <si>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</si>
  <si>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</si>
  <si>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</si>
  <si>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</si>
  <si>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</si>
  <si>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</si>
  <si>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</si>
  <si>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</si>
  <si>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</si>
  <si>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</si>
  <si>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</si>
  <si>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</si>
  <si>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</si>
  <si>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</si>
  <si>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</si>
  <si>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</si>
  <si>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</si>
  <si>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</si>
  <si>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</si>
  <si>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</si>
  <si>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</si>
  <si>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</si>
  <si>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</si>
  <si>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</si>
  <si>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</si>
  <si>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</si>
  <si>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</si>
  <si>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</si>
  <si>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</si>
  <si>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</si>
  <si>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</si>
  <si>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</si>
  <si>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</si>
  <si>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</si>
  <si>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</si>
  <si>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</si>
  <si>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</si>
  <si>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</si>
  <si>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</si>
  <si>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</si>
  <si>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</si>
  <si>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</si>
  <si>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</si>
  <si>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</si>
  <si>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</si>
  <si>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</si>
  <si>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</si>
  <si>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</si>
  <si>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</si>
  <si>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</si>
  <si>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</si>
  <si>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</si>
  <si>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</si>
  <si>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</si>
  <si>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</si>
  <si>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</si>
  <si>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</si>
  <si>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</si>
  <si>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</si>
  <si>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</si>
  <si>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Ilustración</t>
  </si>
  <si>
    <t>Los Ecosistemas, componentes y funcionamiento</t>
  </si>
  <si>
    <t>Iluatración</t>
  </si>
  <si>
    <t>Según lo que aparece para esta ilustración en el archivo de word anexo al email de solicitud.</t>
  </si>
  <si>
    <t>Se debe modificar según lo que aparece para esta imagen en el archivo de word anexo al email de solicitud.</t>
  </si>
  <si>
    <t>Imagen</t>
  </si>
  <si>
    <t>Es la única imagen de ese tipo, no tengo otra. Modificarla de acuerdo con lo que aparece en el archivo anexo.</t>
  </si>
  <si>
    <t xml:space="preserve">243837340.  </t>
  </si>
  <si>
    <t>Es la única imagen de ese tipo, no tengo otra. Modificarla de acuerdo con lo que aparece en el archivo anexo. Es igual que la imagen 6.</t>
  </si>
  <si>
    <t>Ilustración de mi autoría</t>
  </si>
  <si>
    <t>CN_06_07_REC240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</si>
</sst>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1" t="s">
        <v>22</v>
      </c>
      <c r="D2" s="82"/>
      <c r="F2" s="74" t="s">
        <v>0</v>
      </c>
      <c r="G2" s="75"/>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3">
        <v>6</v>
      </c>
      <c r="D3" s="84"/>
      <c r="F3" s="76">
        <v>42202</v>
      </c>
      <c r="G3" s="77"/>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83" t="s">
        <v>189</v>
      </c>
      <c r="D4" s="84"/>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5" t="s">
        <v>187</v>
      </c>
      <c r="D5" s="86"/>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3" t="s">
        <v>198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8" t="s">
        <v>62</v>
      </c>
      <c r="G8" s="79"/>
      <c r="H8" s="79"/>
      <c r="I8" s="80"/>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ht="18" customHeight="1" x14ac:dyDescent="0.25">
      <c r="A10" s="12" t="str">
        <f>IF(OR(B10&lt;&gt;"",J10&lt;&gt;""),"IMG01","")</f>
        <v>IMG01</v>
      </c>
      <c r="B10" s="62">
        <v>215884435</v>
      </c>
      <c r="C10" s="20" t="str">
        <f t="shared" ref="C10:C41" si="0">IF(OR(B10&lt;&gt;"",J10&lt;&gt;""),IF($G$4="Recurso",CONCATENATE($G$4," ",$G$5),$G$4),"")</f>
        <v>Recurso F13</v>
      </c>
      <c r="D10" s="63" t="s">
        <v>186</v>
      </c>
      <c r="E10" s="63" t="s">
        <v>153</v>
      </c>
      <c r="F10" s="13" t="str">
        <f t="shared" ref="F10" ca="1" si="1">IF(OR(B10&lt;&gt;"",J10&lt;&gt;""),CONCATENATE($C$7,"_",$A10,IF($G$4="Cuaderno de Estudio","_small",CONCATENATE(IF(I10="","","n"),IF(LEFT($G$5,1)="F",".jpg",".png")))),"")</f>
        <v>CN_06_07_REC240_IMG01n.jpg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CN_06_07_REC240_IMG01a.jpg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9.5" customHeight="1" x14ac:dyDescent="0.25">
      <c r="A11" s="12" t="str">
        <f t="shared" ref="A11:A18" si="3">IF(OR(B11&lt;&gt;"",J11&lt;&gt;""),CONCATENATE(LEFT(A10,3),IF(MID(A10,4,2)+1&lt;10,CONCATENATE("0",MID(A10,4,2)+1))),"")</f>
        <v>IMG02</v>
      </c>
      <c r="B11" s="62" t="s">
        <v>190</v>
      </c>
      <c r="C11" s="20" t="str">
        <f t="shared" si="0"/>
        <v>Recurso F13</v>
      </c>
      <c r="D11" s="63" t="s">
        <v>188</v>
      </c>
      <c r="E11" s="63" t="s">
        <v>153</v>
      </c>
      <c r="F11" s="13" t="str">
        <f t="shared" ref="F11:F74" ca="1" si="4">IF(OR(B11&lt;&gt;"",J11&lt;&gt;""),CONCATENATE($C$7,"_",$A11,IF($G$4="Cuaderno de Estudio","_small",CONCATENATE(IF(I11="","","n"),IF(LEFT($G$5,1)="F",".jpg",".png")))),"")</f>
        <v>CN_06_07_REC240_IMG02n.jpg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CN_06_07_REC240_IMG02a.jpg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4" t="s">
        <v>191</v>
      </c>
    </row>
    <row r="12" spans="1:16" s="11" customFormat="1" ht="19.5" customHeight="1" x14ac:dyDescent="0.25">
      <c r="A12" s="12" t="str">
        <f t="shared" si="3"/>
        <v>IMG03</v>
      </c>
      <c r="B12" s="62" t="s">
        <v>190</v>
      </c>
      <c r="C12" s="20" t="str">
        <f t="shared" si="0"/>
        <v>Recurso F13</v>
      </c>
      <c r="D12" s="63" t="s">
        <v>188</v>
      </c>
      <c r="E12" s="63" t="s">
        <v>153</v>
      </c>
      <c r="F12" s="13" t="str">
        <f t="shared" ca="1" si="4"/>
        <v>CN_06_07_REC240_IMG03n.jpg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CN_06_07_REC240_IMG03a.jpg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191</v>
      </c>
    </row>
    <row r="13" spans="1:16" s="11" customFormat="1" ht="17.25" customHeight="1" x14ac:dyDescent="0.25">
      <c r="A13" s="12" t="str">
        <f t="shared" si="3"/>
        <v>IMG04</v>
      </c>
      <c r="B13" s="62">
        <v>243837340</v>
      </c>
      <c r="C13" s="20" t="str">
        <f t="shared" si="0"/>
        <v>Recurso F13</v>
      </c>
      <c r="D13" s="63" t="s">
        <v>186</v>
      </c>
      <c r="E13" s="63" t="s">
        <v>153</v>
      </c>
      <c r="F13" s="13" t="str">
        <f t="shared" ca="1" si="4"/>
        <v>CN_06_07_REC240_IMG04n.jpg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CN_06_07_REC240_IMG04a.jpg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192</v>
      </c>
    </row>
    <row r="14" spans="1:16" s="11" customFormat="1" ht="18.75" customHeight="1" x14ac:dyDescent="0.25">
      <c r="A14" s="12" t="str">
        <f t="shared" si="3"/>
        <v>IMG05</v>
      </c>
      <c r="B14" s="62">
        <v>97696625</v>
      </c>
      <c r="C14" s="20" t="str">
        <f t="shared" si="0"/>
        <v>Recurso F13</v>
      </c>
      <c r="D14" s="63" t="s">
        <v>186</v>
      </c>
      <c r="E14" s="63" t="s">
        <v>153</v>
      </c>
      <c r="F14" s="13" t="str">
        <f t="shared" ca="1" si="4"/>
        <v>CN_06_07_REC240_IMG05n.jpg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CN_06_07_REC240_IMG05a.jpg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t="s">
        <v>192</v>
      </c>
    </row>
    <row r="15" spans="1:16" s="11" customFormat="1" ht="18.75" customHeight="1" x14ac:dyDescent="0.25">
      <c r="A15" s="12" t="str">
        <f t="shared" si="3"/>
        <v>IMG06</v>
      </c>
      <c r="B15" s="62" t="s">
        <v>193</v>
      </c>
      <c r="C15" s="20" t="str">
        <f t="shared" si="0"/>
        <v>Recurso F13</v>
      </c>
      <c r="D15" s="63" t="s">
        <v>186</v>
      </c>
      <c r="E15" s="63" t="s">
        <v>153</v>
      </c>
      <c r="F15" s="13" t="str">
        <f t="shared" ca="1" si="4"/>
        <v>CN_06_07_REC240_IMG06n.jpg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CN_06_07_REC240_IMG06a.jpg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c r="K15" s="64" t="s">
        <v>194</v>
      </c>
    </row>
    <row r="16" spans="1:16" s="11" customFormat="1" ht="13.5" customHeight="1" x14ac:dyDescent="0.25">
      <c r="A16" s="12" t="str">
        <f t="shared" si="3"/>
        <v>IMG07</v>
      </c>
      <c r="B16" s="62" t="s">
        <v>195</v>
      </c>
      <c r="C16" s="20" t="str">
        <f t="shared" si="0"/>
        <v>Recurso F13</v>
      </c>
      <c r="D16" s="63" t="s">
        <v>186</v>
      </c>
      <c r="E16" s="63" t="s">
        <v>153</v>
      </c>
      <c r="F16" s="13" t="str">
        <f t="shared" ca="1" si="4"/>
        <v>CN_06_07_REC240_IMG07n.jpg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CN_06_07_REC240_IMG07a.jpg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c r="K16" s="64" t="s">
        <v>192</v>
      </c>
    </row>
    <row r="17" spans="1:11" s="11" customFormat="1" ht="15.75" customHeight="1" x14ac:dyDescent="0.25">
      <c r="A17" s="12" t="str">
        <f t="shared" si="3"/>
        <v>IMG08</v>
      </c>
      <c r="B17" s="62" t="s">
        <v>193</v>
      </c>
      <c r="C17" s="20" t="str">
        <f t="shared" si="0"/>
        <v>Recurso F13</v>
      </c>
      <c r="D17" s="63" t="s">
        <v>186</v>
      </c>
      <c r="E17" s="63" t="s">
        <v>153</v>
      </c>
      <c r="F17" s="13" t="str">
        <f t="shared" ca="1" si="4"/>
        <v>CN_06_07_REC240_IMG08n.jpg</v>
      </c>
      <c r="G17" s="13" t="str">
        <f ca="1">IF($F17&lt;&gt;"",IF($G$4="Recurso",VLOOKUP($E17,OFFSET('Definición técnica de imagenes'!$A$1,MATCH($G$5,'Definición técnica de imagenes'!$A$1:$A$104,0)-1,1,COUNTIF('Definición técnica de imagenes'!$A$3:$A$102,$G$5),5),5,FALSE),'Definición técnica de imagenes'!$F$16),"")</f>
        <v>240 x 375 px</v>
      </c>
      <c r="H17" s="13" t="str">
        <f t="shared" ca="1" si="5"/>
        <v>CN_06_07_REC240_IMG08a.jpg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c r="K17" s="64" t="s">
        <v>196</v>
      </c>
    </row>
    <row r="18" spans="1:11" s="11" customFormat="1" x14ac:dyDescent="0.25">
      <c r="A18" s="12" t="str">
        <f t="shared" si="3"/>
        <v>IMG09</v>
      </c>
      <c r="B18" s="62">
        <v>231344704</v>
      </c>
      <c r="C18" s="20" t="str">
        <f t="shared" si="0"/>
        <v>Recurso F13</v>
      </c>
      <c r="D18" s="63" t="s">
        <v>186</v>
      </c>
      <c r="E18" s="63" t="s">
        <v>153</v>
      </c>
      <c r="F18" s="13" t="str">
        <f t="shared" ca="1" si="4"/>
        <v>CN_06_07_REC240_IMG09n.jpg</v>
      </c>
      <c r="G18" s="13" t="str">
        <f ca="1">IF($F18&lt;&gt;"",IF($G$4="Recurso",VLOOKUP($E18,OFFSET('Definición técnica de imagenes'!$A$1,MATCH($G$5,'Definición técnica de imagenes'!$A$1:$A$104,0)-1,1,COUNTIF('Definición técnica de imagenes'!$A$3:$A$102,$G$5),5),5,FALSE),'Definición técnica de imagenes'!$F$16),"")</f>
        <v>240 x 375 px</v>
      </c>
      <c r="H18" s="13" t="str">
        <f t="shared" ca="1" si="5"/>
        <v>CN_06_07_REC240_IMG09a.jpg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460 px</v>
      </c>
      <c r="J18" s="66"/>
      <c r="K18" s="66"/>
    </row>
    <row r="19" spans="1:11" s="11" customFormat="1" ht="18.75" customHeight="1" x14ac:dyDescent="0.25">
      <c r="A19" s="12" t="str">
        <f t="shared" ref="A19:A50" si="6">IF(OR(B19&lt;&gt;"",J19&lt;&gt;""),CONCATENATE(LEFT(A18,3),IF(MID(A18,4,2)+1&lt;10,CONCATENATE("0",MID(A18,4,2)+1),MID(A18,4,2)+1)),"")</f>
        <v>IMG10</v>
      </c>
      <c r="B19" s="62" t="s">
        <v>197</v>
      </c>
      <c r="C19" s="20" t="str">
        <f t="shared" si="0"/>
        <v>Recurso F13</v>
      </c>
      <c r="D19" s="63" t="s">
        <v>188</v>
      </c>
      <c r="E19" s="63" t="s">
        <v>153</v>
      </c>
      <c r="F19" s="13" t="str">
        <f t="shared" ca="1" si="4"/>
        <v>CN_06_07_REC240_IMG10n.jpg</v>
      </c>
      <c r="G19" s="13" t="str">
        <f ca="1">IF($F19&lt;&gt;"",IF($G$4="Recurso",VLOOKUP($E19,OFFSET('Definición técnica de imagenes'!$A$1,MATCH($G$5,'Definición técnica de imagenes'!$A$1:$A$104,0)-1,1,COUNTIF('Definición técnica de imagenes'!$A$3:$A$102,$G$5),5),5,FALSE),'Definición técnica de imagenes'!$F$16),"")</f>
        <v>240 x 375 px</v>
      </c>
      <c r="H19" s="13" t="str">
        <f t="shared" ca="1" si="5"/>
        <v>CN_06_07_REC240_IMG10a.jpg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460 px</v>
      </c>
      <c r="J19" s="67"/>
      <c r="K19" s="64" t="s">
        <v>192</v>
      </c>
    </row>
    <row r="20" spans="1:11" s="11" customFormat="1" ht="19.5" customHeight="1" x14ac:dyDescent="0.25">
      <c r="A20" s="12" t="str">
        <f t="shared" si="6"/>
        <v>IMG11</v>
      </c>
      <c r="B20" s="62" t="s">
        <v>197</v>
      </c>
      <c r="C20" s="20" t="str">
        <f t="shared" si="0"/>
        <v>Recurso F13</v>
      </c>
      <c r="D20" s="63" t="s">
        <v>188</v>
      </c>
      <c r="E20" s="63" t="s">
        <v>153</v>
      </c>
      <c r="F20" s="13" t="str">
        <f t="shared" ca="1" si="4"/>
        <v>CN_06_07_REC240_IMG11n.jpg</v>
      </c>
      <c r="G20" s="13" t="str">
        <f ca="1">IF($F20&lt;&gt;"",IF($G$4="Recurso",VLOOKUP($E20,OFFSET('Definición técnica de imagenes'!$A$1,MATCH($G$5,'Definición técnica de imagenes'!$A$1:$A$104,0)-1,1,COUNTIF('Definición técnica de imagenes'!$A$3:$A$102,$G$5),5),5,FALSE),'Definición técnica de imagenes'!$F$16),"")</f>
        <v>240 x 375 px</v>
      </c>
      <c r="H20" s="13" t="str">
        <f t="shared" ca="1" si="5"/>
        <v>CN_06_07_REC240_IMG11a.jpg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460 px</v>
      </c>
      <c r="J20" s="64"/>
      <c r="K20" s="64" t="s">
        <v>192</v>
      </c>
    </row>
    <row r="21" spans="1:11" s="11" customFormat="1" ht="19.5" customHeight="1" x14ac:dyDescent="0.25">
      <c r="A21" s="12" t="str">
        <f t="shared" si="6"/>
        <v>IMG12</v>
      </c>
      <c r="B21" s="62">
        <v>271078706</v>
      </c>
      <c r="C21" s="20" t="str">
        <f t="shared" si="0"/>
        <v>Recurso F13</v>
      </c>
      <c r="D21" s="63" t="s">
        <v>186</v>
      </c>
      <c r="E21" s="63" t="s">
        <v>153</v>
      </c>
      <c r="F21" s="13" t="str">
        <f t="shared" ca="1" si="4"/>
        <v>CN_06_07_REC240_IMG12n.jpg</v>
      </c>
      <c r="G21" s="13" t="str">
        <f ca="1">IF($F21&lt;&gt;"",IF($G$4="Recurso",VLOOKUP($E21,OFFSET('Definición técnica de imagenes'!$A$1,MATCH($G$5,'Definición técnica de imagenes'!$A$1:$A$104,0)-1,1,COUNTIF('Definición técnica de imagenes'!$A$3:$A$102,$G$5),5),5,FALSE),'Definición técnica de imagenes'!$F$16),"")</f>
        <v>240 x 375 px</v>
      </c>
      <c r="H21" s="13" t="str">
        <f t="shared" ca="1" si="5"/>
        <v>CN_06_07_REC240_IMG12a.jpg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460 px</v>
      </c>
      <c r="J21" s="66"/>
      <c r="K21" s="66"/>
    </row>
    <row r="22" spans="1:11" s="11" customFormat="1" x14ac:dyDescent="0.25">
      <c r="A22" s="12" t="str">
        <f t="shared" si="6"/>
        <v>IMG13</v>
      </c>
      <c r="B22" s="62">
        <v>64672819</v>
      </c>
      <c r="C22" s="20" t="str">
        <f t="shared" si="0"/>
        <v>Recurso F13</v>
      </c>
      <c r="D22" s="63" t="s">
        <v>186</v>
      </c>
      <c r="E22" s="63" t="s">
        <v>153</v>
      </c>
      <c r="F22" s="13" t="str">
        <f t="shared" ca="1" si="4"/>
        <v>CN_06_07_REC240_IMG13n.jpg</v>
      </c>
      <c r="G22" s="13" t="str">
        <f ca="1">IF($F22&lt;&gt;"",IF($G$4="Recurso",VLOOKUP($E22,OFFSET('Definición técnica de imagenes'!$A$1,MATCH($G$5,'Definición técnica de imagenes'!$A$1:$A$104,0)-1,1,COUNTIF('Definición técnica de imagenes'!$A$3:$A$102,$G$5),5),5,FALSE),'Definición técnica de imagenes'!$F$16),"")</f>
        <v>240 x 375 px</v>
      </c>
      <c r="H22" s="13" t="str">
        <f t="shared" ca="1" si="5"/>
        <v>CN_06_07_REC240_IMG13a.jpg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460 px</v>
      </c>
      <c r="J22" s="63"/>
      <c r="K22" s="68"/>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9" t="s">
        <v>38</v>
      </c>
      <c r="B1" s="90"/>
      <c r="C1" s="90"/>
      <c r="D1" s="90"/>
      <c r="E1" s="90"/>
      <c r="F1" s="91"/>
    </row>
    <row r="2" spans="1:11" x14ac:dyDescent="0.25">
      <c r="A2" s="30" t="s">
        <v>42</v>
      </c>
      <c r="B2" s="31"/>
      <c r="C2" s="92" t="s">
        <v>13</v>
      </c>
      <c r="D2" s="93"/>
      <c r="E2" s="94"/>
      <c r="F2" s="32"/>
    </row>
    <row r="3" spans="1:11" ht="63" x14ac:dyDescent="0.25">
      <c r="A3" s="33" t="s">
        <v>43</v>
      </c>
      <c r="B3" s="31"/>
      <c r="C3" s="98" t="s">
        <v>14</v>
      </c>
      <c r="D3" s="99"/>
      <c r="E3" s="100"/>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1" t="str">
        <f>CONCATENATE(H21,"_",I21,"_",J21,"_CO")</f>
        <v>LE_07_04_CO</v>
      </c>
      <c r="E5" s="102"/>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7" t="str">
        <f>CONCATENATE("SolicitudGrafica_",D5,".xls")</f>
        <v>SolicitudGrafica_LE_07_04_CO.xls</v>
      </c>
      <c r="E7" s="87"/>
      <c r="F7" s="88"/>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9" t="s">
        <v>41</v>
      </c>
      <c r="B13" s="90"/>
      <c r="C13" s="90"/>
      <c r="D13" s="90"/>
      <c r="E13" s="90"/>
      <c r="F13" s="91"/>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2" t="s">
        <v>49</v>
      </c>
      <c r="D15" s="93"/>
      <c r="E15" s="93"/>
      <c r="F15" s="94"/>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5" t="str">
        <f>CONCATENATE(H21,"_",I21,"_",J21,"_",K45)</f>
        <v>LE_07_04_REC10</v>
      </c>
      <c r="E17" s="96"/>
      <c r="F17" s="97"/>
      <c r="J17" s="22">
        <v>14</v>
      </c>
      <c r="K17" s="22">
        <v>14</v>
      </c>
    </row>
    <row r="18" spans="1:11" ht="79.5" thickBot="1" x14ac:dyDescent="0.3">
      <c r="A18" s="33" t="s">
        <v>48</v>
      </c>
      <c r="B18" s="31"/>
      <c r="C18" s="59" t="s">
        <v>120</v>
      </c>
      <c r="D18" s="87" t="str">
        <f>CONCATENATE("SolicitudGrafica_",D17,".xls")</f>
        <v>SolicitudGrafica_LE_07_04_REC10.xls</v>
      </c>
      <c r="E18" s="87"/>
      <c r="F18" s="88"/>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4" t="s">
        <v>56</v>
      </c>
      <c r="B1" s="104" t="s">
        <v>151</v>
      </c>
      <c r="C1" s="104" t="s">
        <v>63</v>
      </c>
      <c r="D1" s="104" t="s">
        <v>64</v>
      </c>
      <c r="E1" s="104" t="s">
        <v>5</v>
      </c>
      <c r="F1" s="104" t="s">
        <v>65</v>
      </c>
      <c r="G1" s="104" t="s">
        <v>66</v>
      </c>
      <c r="H1" s="103" t="s">
        <v>68</v>
      </c>
      <c r="I1" s="103"/>
    </row>
    <row r="2" spans="1:10" x14ac:dyDescent="0.25">
      <c r="A2" s="104"/>
      <c r="B2" s="104"/>
      <c r="C2" s="104"/>
      <c r="D2" s="104"/>
      <c r="E2" s="104"/>
      <c r="F2" s="104"/>
      <c r="G2" s="104"/>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2"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1"/>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2015-08-11T16:49:31Z</dcterms:modified>
</cp:coreProperties>
</file>