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11\guion01\Archivos definitiv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H28" i="1" l="1"/>
  <c r="F28" i="1"/>
  <c r="G28" i="1" s="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<sst xmlns="http://schemas.openxmlformats.org/spreadsheetml/2006/main" count="471" uniqueCount="249">
  <si>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</si>
  <si>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</si>
  <si>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</si>
  <si>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</si>
  <si>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</si>
  <si>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</si>
  <si>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</si>
  <si>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</si>
  <si>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</si>
  <si>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</si>
  <si>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</si>
  <si>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</si>
  <si>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</si>
  <si>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</si>
  <si>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</si>
  <si>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</si>
  <si>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</si>
  <si>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</si>
  <si>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</si>
  <si>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</si>
  <si>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</si>
  <si>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</si>
  <si>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</si>
  <si>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</si>
  <si>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</si>
  <si>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</si>
  <si>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</si>
  <si>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</si>
  <si>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</si>
  <si>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</si>
  <si>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</si>
  <si>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</si>
  <si>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</si>
  <si>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</si>
  <si>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</si>
  <si>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</si>
  <si>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</si>
  <si>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</si>
  <si>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</si>
  <si>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</si>
  <si>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</si>
  <si>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</si>
  <si>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</si>
  <si>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</si>
  <si>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</si>
  <si>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</si>
  <si>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</si>
  <si>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</si>
  <si>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</si>
  <si>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</si>
  <si>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</si>
  <si>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</si>
  <si>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</si>
  <si>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</si>
  <si>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</si>
  <si>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</si>
  <si>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</si>
  <si>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</si>
  <si>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</si>
  <si>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</si>
  <si>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</si>
  <si>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</si>
  <si>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</si>
  <si>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</si>
  <si>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</si>
  <si>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</si>
  <si>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</si>
  <si>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</si>
  <si>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</si>
  <si>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</si>
  <si>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</si>
  <si>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</si>
  <si>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</si>
  <si>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</si>
  <si>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</si>
  <si>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</si>
  <si>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</si>
  <si>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</si>
  <si>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</si>
  <si>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</si>
  <si>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</si>
  <si>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</si>
  <si>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</si>
  <si>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</si>
  <si>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</si>
  <si>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</si>
  <si>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</si>
  <si>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</si>
  <si>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</si>
  <si>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</si>
  <si>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</si>
  <si>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</si>
  <si>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</si>
  <si>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</si>
  <si>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</si>
  <si>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</si>
  <si>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</si>
  <si>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</si>
  <si>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</si>
  <si>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</si>
  <si>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</si>
  <si>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</si>
  <si>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</si>
  <si>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</si>
  <si>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</si>
  <si>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</si>
  <si>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</si>
  <si>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</si>
  <si>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</si>
  <si>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</si>
  <si>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</si>
  <si>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</si>
  <si>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</si>
  <si>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</si>
  <si>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</si>
  <si>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</si>
  <si>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</si>
  <si>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</si>
  <si>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</si>
  <si>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</si>
  <si>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</si>
  <si>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</si>
  <si>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</si>
  <si>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</si>
  <si>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</si>
  <si>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</si>
  <si>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</si>
  <si>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</si>
  <si>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</si>
  <si>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</si>
  <si>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</si>
  <si>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</si>
  <si>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</si>
  <si>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</si>
  <si>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</si>
  <si>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</si>
  <si>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</si>
  <si>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</si>
  <si>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</si>
  <si>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</si>
  <si>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</si>
  <si>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</si>
  <si>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</si>
  <si>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</si>
  <si>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</si>
  <si>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</si>
  <si>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</si>
  <si>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</si>
  <si>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</si>
  <si>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</si>
  <si>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</si>
  <si>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</si>
  <si>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</si>
  <si>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</si>
  <si>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</si>
  <si>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</si>
  <si>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</si>
  <si>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</si>
  <si>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</si>
  <si>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</si>
  <si>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</si>
  <si>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</si>
  <si>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</si>
  <si>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</si>
  <si>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</si>
  <si>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</si>
  <si>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</si>
  <si>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</si>
  <si>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</si>
  <si>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</si>
  <si>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</si>
  <si>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</si>
  <si>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</si>
  <si>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</si>
  <si>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</si>
  <si>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</si>
  <si>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</si>
  <si>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</si>
  <si>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</si>
  <si>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</si>
  <si>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</si>
  <si>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</si>
  <si>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</si>
  <si>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</si>
  <si>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</si>
  <si>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</si>
  <si>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</si>
  <si>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Nathalia Castañeda</t>
  </si>
  <si>
    <t>Ilustración</t>
  </si>
  <si>
    <t>Mao Zedong (en el centro), junto con Zhou Enlai y Lin Biao</t>
  </si>
  <si>
    <t>Fotografía</t>
  </si>
  <si>
    <t>Conflictos globales contemporáneos</t>
  </si>
  <si>
    <t>Cuaderno de Estudio</t>
  </si>
  <si>
    <t>CS_11_01_CO</t>
  </si>
  <si>
    <t>Shutterstock 155433923</t>
  </si>
  <si>
    <t>No sé por qué quedó esa descripción y no me permite eliminarla. Realmente, la imagen corresponde a Red de interdependencias en la globalización.</t>
  </si>
  <si>
    <t>Shutterstock 189373958</t>
  </si>
  <si>
    <t>Las fuerzas globales dan forma al mundo del siglo XXI</t>
  </si>
  <si>
    <t>Shuttersrock 244390936</t>
  </si>
  <si>
    <t>Vista áérea de la base naval estadounidense de Guantánamo, en Cuba</t>
  </si>
  <si>
    <t>Shutterstock 193980335</t>
  </si>
  <si>
    <t>Rangers norteamericanos en Afganistán</t>
  </si>
  <si>
    <t>Mapa ya elaborado CS_11_01_IMG06_zoom.png</t>
  </si>
  <si>
    <t>Mapa región Asia-Pacífico</t>
  </si>
  <si>
    <t>Mapa ya elaborado CS_11_01_IMG07_zoom.png</t>
  </si>
  <si>
    <t>Mapa región Eurasia</t>
  </si>
  <si>
    <t>http://hispanicasaber.planetasaber.com/encyclopedia/default.asp?idpack=9&amp;idpil=00189A01&amp;ruta=Buscador</t>
  </si>
  <si>
    <t>Osama bin Laden y Al-Qaeda</t>
  </si>
  <si>
    <t>Shutterstock 192671399</t>
  </si>
  <si>
    <t>Mina antipersona</t>
  </si>
  <si>
    <t>Shutterstock 399520246</t>
  </si>
  <si>
    <t>Mercado negro</t>
  </si>
  <si>
    <t>http://hispanicasaber.planetasaber.com/encyclopedia/default.asp?idpack=9&amp;idpil=001QKU01&amp;ruta=Buscador</t>
  </si>
  <si>
    <t>El Islam y la mujer</t>
  </si>
  <si>
    <t>Shutterstock 104872724</t>
  </si>
  <si>
    <t>Hombre musulmán orando</t>
  </si>
  <si>
    <t>http://hispanicasaber.planetasaber.com/encyclopedia/default.asp?idpack=9&amp;idpil=001CH801&amp;ruta=Buscador</t>
  </si>
  <si>
    <t>El dilema de los inmigrantes</t>
  </si>
  <si>
    <t>Shutterstock 156632204</t>
  </si>
  <si>
    <t>Rusia, superpotencia energética</t>
  </si>
  <si>
    <t>Shutterstock 164110451</t>
  </si>
  <si>
    <t>Localización de Ucrania</t>
  </si>
  <si>
    <t>Poner el nombre en español: Ucrania</t>
  </si>
  <si>
    <t>Shutterstock 179694692</t>
  </si>
  <si>
    <t>Crimea, punto estratégico</t>
  </si>
  <si>
    <t>Poner nombres en español: Rusia, Ucrania y Crimea (en la zona más pequeña)</t>
  </si>
  <si>
    <t>Mapa ya elaborado CS_11_01_IMG15_zoom.png</t>
  </si>
  <si>
    <t>Mapa de Georgia y las regiones separatistas</t>
  </si>
  <si>
    <t>http://hispanicasaber.planetasaber.com/encyclopedia/default.asp?idpack=9&amp;idpil=000XKH01&amp;ruta=Buscador</t>
  </si>
  <si>
    <t>Bombardeos aéreos en Grozni</t>
  </si>
  <si>
    <t>El islam en el mundo actual</t>
  </si>
  <si>
    <t>Mapa ya elaborado CS_11_01_IMG19_zoom.png</t>
  </si>
  <si>
    <t>Sutterstock 137289560</t>
  </si>
  <si>
    <t>Mezquita del Profeta en Medina, Afrabia Saudita</t>
  </si>
  <si>
    <t>Shutterstock 112491824</t>
  </si>
  <si>
    <t>Kabul, Afganistán</t>
  </si>
  <si>
    <t>http://hispanicasaber.planetasaber.com/encyclopedia/default.asp?idpack=9&amp;idpil=0017NW01&amp;ruta=Buscador</t>
  </si>
  <si>
    <t>Apoyo popular a los talibanes</t>
  </si>
  <si>
    <t>Sutterstock 306987005</t>
  </si>
  <si>
    <t>Apoyo de Occidente a la Primavera árabe</t>
  </si>
  <si>
    <t>Shutterstock 164625053</t>
  </si>
  <si>
    <t>Representación caricaturesca de los protagonistas del conflicto por el programa nuclear de Irán.</t>
  </si>
  <si>
    <t>http://hispanicasaber.planetasaber.com/encyclopedia/default.asp?idpack=9&amp;idpil=A07HUS18&amp;ruta=Buscador</t>
  </si>
  <si>
    <t>Sadam Hussein y la intervención estadounidense en Irak</t>
  </si>
  <si>
    <t>Shutterstock 217939057</t>
  </si>
  <si>
    <t>Bandera del Estado Islámico, símbolo de censura</t>
  </si>
  <si>
    <t>Shutterstock 420758416</t>
  </si>
  <si>
    <t>Tipos de velos que usan las mujeres musulmanas</t>
  </si>
  <si>
    <t>Dejar solo las figuras con sus nombres, y eliminar el título de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</si>
</sst>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000000"/>
      <name val="Georgia"/>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487680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1021080</xdr:colOff>
          <xdr:row>15</xdr:row>
          <xdr:rowOff>487680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487680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487680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34" activePane="bottomLeft" state="frozen"/>
      <selection pane="bottomLeft" activeCell="B36" sqref="B36"/>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5" style="2" customWidth="1"/>
    <col min="8" max="8" width="28.59765625" style="2" customWidth="1"/>
    <col min="9" max="9" width="20.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 xml:space="preserve">Ubicación de la imagen en el recurso </v>
      </c>
    </row>
    <row r="2" spans="1:16" ht="15.6" x14ac:dyDescent="0.3">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6" x14ac:dyDescent="0.3">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8" t="s">
        <v>191</v>
      </c>
      <c r="D4" s="89"/>
      <c r="E4" s="5"/>
      <c r="F4" s="37" t="s">
        <v>55</v>
      </c>
      <c r="G4" s="61" t="s">
        <v>192</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90" t="s">
        <v>187</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79.2" x14ac:dyDescent="0.25">
      <c r="A10" s="12" t="str">
        <f>IF(OR(B10&lt;&gt;"",J10&lt;&gt;""),"IMG01","")</f>
        <v>IMG01</v>
      </c>
      <c r="B10" s="62" t="s">
        <v>194</v>
      </c>
      <c r="C10" s="20" t="str">
        <f t="shared" ref="C10:C41" si="0">IF(OR(B10&lt;&gt;"",J10&lt;&gt;""),IF($G$4="Recurso",CONCATENATE($G$4," ",$G$5),$G$4),"")</f>
        <v>Cuaderno de Estudio</v>
      </c>
      <c r="D10" s="63" t="s">
        <v>188</v>
      </c>
      <c r="E10" s="63" t="s">
        <v>153</v>
      </c>
      <c r="F10" s="13" t="str">
        <f t="shared" ref="F10" si="1">IF(OR(B10&lt;&gt;"",J10&lt;&gt;""),CONCATENATE($C$7,"_",$A10,IF($G$4="Cuaderno de Estudio","_small",CONCATENATE(IF(I10="","","n"),IF(LEFT($G$5,1)="F",".jpg",".png")))),"")</f>
        <v>CS_11_01_CO_IMG01_small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CS_11_01_CO_IMG01_zoom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78" t="s">
        <v>189</v>
      </c>
      <c r="K10" s="64" t="s">
        <v>195</v>
      </c>
      <c r="O10" s="2" t="str">
        <f>'Definición técnica de imagenes'!A12</f>
        <v>M12D</v>
      </c>
    </row>
    <row r="11" spans="1:16" s="11" customFormat="1" ht="13.95" customHeight="1" x14ac:dyDescent="0.25">
      <c r="A11" s="12" t="str">
        <f t="shared" ref="A11:A18" si="3">IF(OR(B11&lt;&gt;"",J11&lt;&gt;""),CONCATENATE(LEFT(A10,3),IF(MID(A10,4,2)+1&lt;10,CONCATENATE("0",MID(A10,4,2)+1))),"")</f>
        <v>IMG02</v>
      </c>
      <c r="B11" s="62" t="s">
        <v>196</v>
      </c>
      <c r="C11" s="20" t="str">
        <f t="shared" si="0"/>
        <v>Cuaderno de Estudio</v>
      </c>
      <c r="D11" s="63" t="s">
        <v>190</v>
      </c>
      <c r="E11" s="63" t="s">
        <v>153</v>
      </c>
      <c r="F11" s="13" t="str">
        <f t="shared" ref="F11:F74" si="4">IF(OR(B11&lt;&gt;"",J11&lt;&gt;""),CONCATENATE($C$7,"_",$A11,IF($G$4="Cuaderno de Estudio","_small",CONCATENATE(IF(I11="","","n"),IF(LEFT($G$5,1)="F",".jpg",".png")))),"")</f>
        <v>CS_11_01_CO_IMG02_small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CS_11_01_CO_IMG02_zoom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197</v>
      </c>
      <c r="K11" s="65"/>
      <c r="O11" s="2" t="str">
        <f>'Definición técnica de imagenes'!A13</f>
        <v>M101</v>
      </c>
    </row>
    <row r="12" spans="1:16" s="11" customFormat="1" ht="39.6" x14ac:dyDescent="0.25">
      <c r="A12" s="12" t="str">
        <f t="shared" si="3"/>
        <v>IMG03</v>
      </c>
      <c r="B12" s="62" t="s">
        <v>198</v>
      </c>
      <c r="C12" s="20" t="str">
        <f t="shared" si="0"/>
        <v>Cuaderno de Estudio</v>
      </c>
      <c r="D12" s="63" t="s">
        <v>190</v>
      </c>
      <c r="E12" s="63" t="s">
        <v>153</v>
      </c>
      <c r="F12" s="13" t="str">
        <f t="shared" si="4"/>
        <v>CS_11_01_CO_IMG03_small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CS_11_01_CO_IMG03_zoom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c r="O12" s="2" t="str">
        <f>'Definición técnica de imagenes'!A18</f>
        <v>Diaporama F1</v>
      </c>
    </row>
    <row r="13" spans="1:16" s="11" customFormat="1" x14ac:dyDescent="0.25">
      <c r="A13" s="12" t="str">
        <f t="shared" si="3"/>
        <v>IMG04</v>
      </c>
      <c r="B13" s="62" t="s">
        <v>200</v>
      </c>
      <c r="C13" s="20" t="str">
        <f t="shared" si="0"/>
        <v>Cuaderno de Estudio</v>
      </c>
      <c r="D13" s="63" t="s">
        <v>190</v>
      </c>
      <c r="E13" s="63" t="s">
        <v>153</v>
      </c>
      <c r="F13" s="13" t="str">
        <f t="shared" si="4"/>
        <v>CS_11_01_CO_IMG04_small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CS_11_01_CO_IMG04_zoom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201</v>
      </c>
      <c r="K13" s="64"/>
      <c r="O13" s="2" t="str">
        <f>'Definición técnica de imagenes'!A19</f>
        <v>F4</v>
      </c>
    </row>
    <row r="14" spans="1:16" s="11" customFormat="1" ht="39.6" x14ac:dyDescent="0.25">
      <c r="A14" s="12" t="str">
        <f t="shared" si="3"/>
        <v>IMG05</v>
      </c>
      <c r="B14" s="62" t="s">
        <v>202</v>
      </c>
      <c r="C14" s="20" t="str">
        <f t="shared" si="0"/>
        <v>Cuaderno de Estudio</v>
      </c>
      <c r="D14" s="63" t="s">
        <v>188</v>
      </c>
      <c r="E14" s="63" t="s">
        <v>153</v>
      </c>
      <c r="F14" s="13" t="str">
        <f t="shared" si="4"/>
        <v>CS_11_01_CO_IMG05_small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CS_11_01_CO_IMG05_zoom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c r="O14" s="2" t="str">
        <f>'Definición técnica de imagenes'!A22</f>
        <v>F6</v>
      </c>
    </row>
    <row r="15" spans="1:16" s="11" customFormat="1" ht="39.6" x14ac:dyDescent="0.25">
      <c r="A15" s="12" t="str">
        <f t="shared" si="3"/>
        <v>IMG06</v>
      </c>
      <c r="B15" s="62" t="s">
        <v>204</v>
      </c>
      <c r="C15" s="20" t="str">
        <f t="shared" si="0"/>
        <v>Cuaderno de Estudio</v>
      </c>
      <c r="D15" s="63" t="s">
        <v>188</v>
      </c>
      <c r="E15" s="63" t="s">
        <v>153</v>
      </c>
      <c r="F15" s="13" t="str">
        <f t="shared" si="4"/>
        <v>CS_11_01_CO_IMG06_small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CS_11_01_CO_IMG06_zoom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c r="O15" s="2" t="str">
        <f>'Definición técnica de imagenes'!A24</f>
        <v>F6B</v>
      </c>
    </row>
    <row r="16" spans="1:16" s="11" customFormat="1" ht="66" x14ac:dyDescent="0.3">
      <c r="A16" s="12" t="str">
        <f t="shared" si="3"/>
        <v>IMG07</v>
      </c>
      <c r="B16" s="62" t="s">
        <v>206</v>
      </c>
      <c r="C16" s="20" t="str">
        <f t="shared" si="0"/>
        <v>Cuaderno de Estudio</v>
      </c>
      <c r="D16" s="63" t="s">
        <v>190</v>
      </c>
      <c r="E16" s="63" t="s">
        <v>154</v>
      </c>
      <c r="F16" s="13" t="str">
        <f t="shared" si="4"/>
        <v>CS_11_01_CO_IMG07_small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CS_11_01_CO_IMG07_zoom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207</v>
      </c>
      <c r="K16" s="68"/>
      <c r="O16" s="2" t="str">
        <f>'Definición técnica de imagenes'!A25</f>
        <v>F7</v>
      </c>
    </row>
    <row r="17" spans="1:15" s="11" customFormat="1" x14ac:dyDescent="0.25">
      <c r="A17" s="12" t="str">
        <f t="shared" si="3"/>
        <v>IMG08</v>
      </c>
      <c r="B17" s="62" t="s">
        <v>208</v>
      </c>
      <c r="C17" s="20" t="str">
        <f t="shared" si="0"/>
        <v>Cuaderno de Estudio</v>
      </c>
      <c r="D17" s="63" t="s">
        <v>190</v>
      </c>
      <c r="E17" s="63" t="s">
        <v>153</v>
      </c>
      <c r="F17" s="13" t="str">
        <f t="shared" si="4"/>
        <v>CS_11_01_CO_IMG08_small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CS_11_01_CO_IMG08_zoom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c r="O17" s="2" t="str">
        <f>'Definición técnica de imagenes'!A27</f>
        <v>F7B</v>
      </c>
    </row>
    <row r="18" spans="1:15" s="11" customFormat="1" x14ac:dyDescent="0.25">
      <c r="A18" s="12" t="str">
        <f t="shared" si="3"/>
        <v>IMG09</v>
      </c>
      <c r="B18" s="62" t="s">
        <v>210</v>
      </c>
      <c r="C18" s="20" t="str">
        <f t="shared" si="0"/>
        <v>Cuaderno de Estudio</v>
      </c>
      <c r="D18" s="63" t="s">
        <v>190</v>
      </c>
      <c r="E18" s="63" t="s">
        <v>153</v>
      </c>
      <c r="F18" s="13" t="str">
        <f t="shared" si="4"/>
        <v>CS_11_01_CO_IMG09_small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CS_11_01_CO_IMG09_zoom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c r="O18" s="2" t="str">
        <f>'Definición técnica de imagenes'!A30</f>
        <v>F8</v>
      </c>
    </row>
    <row r="19" spans="1:15" s="11" customFormat="1" ht="66" x14ac:dyDescent="0.3">
      <c r="A19" s="12" t="str">
        <f t="shared" ref="A19:A50" si="6">IF(OR(B19&lt;&gt;"",J19&lt;&gt;""),CONCATENATE(LEFT(A18,3),IF(MID(A18,4,2)+1&lt;10,CONCATENATE("0",MID(A18,4,2)+1),MID(A18,4,2)+1)),"")</f>
        <v>IMG10</v>
      </c>
      <c r="B19" s="62" t="s">
        <v>212</v>
      </c>
      <c r="C19" s="20" t="str">
        <f t="shared" si="0"/>
        <v>Cuaderno de Estudio</v>
      </c>
      <c r="D19" s="63" t="s">
        <v>190</v>
      </c>
      <c r="E19" s="63" t="s">
        <v>153</v>
      </c>
      <c r="F19" s="13" t="str">
        <f t="shared" si="4"/>
        <v>CS_11_01_CO_IMG10_small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CS_11_01_CO_IMG10_zoom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213</v>
      </c>
      <c r="K19" s="68"/>
      <c r="O19" s="2" t="str">
        <f>'Definición técnica de imagenes'!A31</f>
        <v>F10</v>
      </c>
    </row>
    <row r="20" spans="1:15" s="11" customFormat="1" x14ac:dyDescent="0.25">
      <c r="A20" s="12" t="str">
        <f t="shared" si="6"/>
        <v>IMG11</v>
      </c>
      <c r="B20" s="62" t="s">
        <v>214</v>
      </c>
      <c r="C20" s="20" t="str">
        <f t="shared" si="0"/>
        <v>Cuaderno de Estudio</v>
      </c>
      <c r="D20" s="63" t="s">
        <v>190</v>
      </c>
      <c r="E20" s="63" t="s">
        <v>153</v>
      </c>
      <c r="F20" s="13" t="str">
        <f t="shared" si="4"/>
        <v>CS_11_01_CO_IMG11_small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CS_11_01_CO_IMG11_zoom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215</v>
      </c>
      <c r="K20" s="66"/>
      <c r="O20" s="2" t="str">
        <f>'Definición técnica de imagenes'!A32</f>
        <v>F10B</v>
      </c>
    </row>
    <row r="21" spans="1:15" s="11" customFormat="1" ht="66" x14ac:dyDescent="0.25">
      <c r="A21" s="12" t="str">
        <f t="shared" si="6"/>
        <v>IMG12</v>
      </c>
      <c r="B21" s="62" t="s">
        <v>216</v>
      </c>
      <c r="C21" s="20" t="str">
        <f t="shared" si="0"/>
        <v>Cuaderno de Estudio</v>
      </c>
      <c r="D21" s="63" t="s">
        <v>190</v>
      </c>
      <c r="E21" s="63" t="s">
        <v>153</v>
      </c>
      <c r="F21" s="13" t="str">
        <f t="shared" si="4"/>
        <v>CS_11_01_CO_IMG12_small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CS_11_01_CO_IMG12_zoom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217</v>
      </c>
      <c r="K21" s="66"/>
      <c r="O21" s="2" t="str">
        <f>'Definición técnica de imagenes'!A33</f>
        <v>F11</v>
      </c>
    </row>
    <row r="22" spans="1:15" s="11" customFormat="1" x14ac:dyDescent="0.25">
      <c r="A22" s="12" t="str">
        <f t="shared" si="6"/>
        <v>IMG13</v>
      </c>
      <c r="B22" s="62" t="s">
        <v>218</v>
      </c>
      <c r="C22" s="20" t="str">
        <f t="shared" si="0"/>
        <v>Cuaderno de Estudio</v>
      </c>
      <c r="D22" s="63" t="s">
        <v>190</v>
      </c>
      <c r="E22" s="63" t="s">
        <v>153</v>
      </c>
      <c r="F22" s="13" t="str">
        <f t="shared" si="4"/>
        <v>CS_11_01_CO_IMG13_small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CS_11_01_CO_IMG13_zoom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219</v>
      </c>
      <c r="K22" s="69"/>
      <c r="O22" s="2" t="str">
        <f>'Definición técnica de imagenes'!A34</f>
        <v>F12</v>
      </c>
    </row>
    <row r="23" spans="1:15" s="11" customFormat="1" ht="26.4" x14ac:dyDescent="0.25">
      <c r="A23" s="12" t="str">
        <f t="shared" si="6"/>
        <v>IMG14</v>
      </c>
      <c r="B23" s="62" t="s">
        <v>220</v>
      </c>
      <c r="C23" s="20" t="str">
        <f t="shared" si="0"/>
        <v>Cuaderno de Estudio</v>
      </c>
      <c r="D23" s="63" t="s">
        <v>188</v>
      </c>
      <c r="E23" s="63" t="s">
        <v>153</v>
      </c>
      <c r="F23" s="13" t="str">
        <f t="shared" si="4"/>
        <v>CS_11_01_CO_IMG14_small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CS_11_01_CO_IMG14_zoom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221</v>
      </c>
      <c r="K23" s="64" t="s">
        <v>222</v>
      </c>
      <c r="O23" s="2" t="str">
        <f>'Definición técnica de imagenes'!A35</f>
        <v>F13</v>
      </c>
    </row>
    <row r="24" spans="1:15" s="11" customFormat="1" ht="39.6" x14ac:dyDescent="0.25">
      <c r="A24" s="12" t="str">
        <f t="shared" si="6"/>
        <v>IMG15</v>
      </c>
      <c r="B24" s="62" t="s">
        <v>223</v>
      </c>
      <c r="C24" s="20" t="str">
        <f t="shared" si="0"/>
        <v>Cuaderno de Estudio</v>
      </c>
      <c r="D24" s="63" t="s">
        <v>188</v>
      </c>
      <c r="E24" s="63" t="s">
        <v>153</v>
      </c>
      <c r="F24" s="13" t="str">
        <f t="shared" si="4"/>
        <v>CS_11_01_CO_IMG15_small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CS_11_01_CO_IMG15_zoom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224</v>
      </c>
      <c r="K24" s="65" t="s">
        <v>225</v>
      </c>
      <c r="O24" s="2" t="str">
        <f>'Definición técnica de imagenes'!A37</f>
        <v>F13B</v>
      </c>
    </row>
    <row r="25" spans="1:15" s="11" customFormat="1" ht="39.6" x14ac:dyDescent="0.25">
      <c r="A25" s="12" t="str">
        <f t="shared" si="6"/>
        <v>IMG16</v>
      </c>
      <c r="B25" s="62" t="s">
        <v>226</v>
      </c>
      <c r="C25" s="20" t="str">
        <f t="shared" si="0"/>
        <v>Cuaderno de Estudio</v>
      </c>
      <c r="D25" s="63" t="s">
        <v>188</v>
      </c>
      <c r="E25" s="63" t="s">
        <v>153</v>
      </c>
      <c r="F25" s="13" t="str">
        <f t="shared" si="4"/>
        <v>CS_11_01_CO_IMG16_small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CS_11_01_CO_IMG16_zoom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227</v>
      </c>
      <c r="K25" s="64"/>
    </row>
    <row r="26" spans="1:15" s="11" customFormat="1" ht="66" x14ac:dyDescent="0.25">
      <c r="A26" s="12" t="str">
        <f t="shared" si="6"/>
        <v>IMG17</v>
      </c>
      <c r="B26" s="62" t="s">
        <v>228</v>
      </c>
      <c r="C26" s="20" t="str">
        <f t="shared" si="0"/>
        <v>Cuaderno de Estudio</v>
      </c>
      <c r="D26" s="63" t="s">
        <v>190</v>
      </c>
      <c r="E26" s="63" t="s">
        <v>153</v>
      </c>
      <c r="F26" s="13" t="str">
        <f t="shared" si="4"/>
        <v>CS_11_01_CO_IMG17_small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CS_11_01_CO_IMG17_zoom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229</v>
      </c>
      <c r="K26" s="64"/>
    </row>
    <row r="27" spans="1:15" s="11" customFormat="1" ht="39.6" x14ac:dyDescent="0.25">
      <c r="A27" s="12" t="str">
        <f t="shared" si="6"/>
        <v>IMG18</v>
      </c>
      <c r="B27" s="62" t="s">
        <v>231</v>
      </c>
      <c r="C27" s="20" t="str">
        <f t="shared" si="0"/>
        <v>Cuaderno de Estudio</v>
      </c>
      <c r="D27" s="63" t="s">
        <v>188</v>
      </c>
      <c r="E27" s="63" t="s">
        <v>153</v>
      </c>
      <c r="F27" s="13" t="str">
        <f t="shared" si="4"/>
        <v>CS_11_01_CO_IMG18_small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CS_11_01_CO_IMG18_zoom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230</v>
      </c>
      <c r="K27" s="64"/>
      <c r="O27" s="2"/>
    </row>
    <row r="28" spans="1:15" s="11" customFormat="1" ht="26.4" x14ac:dyDescent="0.25">
      <c r="A28" s="12" t="str">
        <f t="shared" si="6"/>
        <v>IMG19</v>
      </c>
      <c r="B28" s="62" t="s">
        <v>232</v>
      </c>
      <c r="C28" s="20" t="str">
        <f t="shared" si="0"/>
        <v>Cuaderno de Estudio</v>
      </c>
      <c r="D28" s="63" t="s">
        <v>190</v>
      </c>
      <c r="E28" s="63" t="s">
        <v>153</v>
      </c>
      <c r="F28" s="13" t="str">
        <f t="shared" si="4"/>
        <v>CS_11_01_CO_IMG19_small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CS_11_01_CO_IMG19_zoom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233</v>
      </c>
      <c r="K28" s="64"/>
    </row>
    <row r="29" spans="1:15" s="11" customFormat="1" x14ac:dyDescent="0.25">
      <c r="A29" s="12" t="str">
        <f t="shared" si="6"/>
        <v>IMG20</v>
      </c>
      <c r="B29" s="62" t="s">
        <v>234</v>
      </c>
      <c r="C29" s="20" t="str">
        <f t="shared" si="0"/>
        <v>Cuaderno de Estudio</v>
      </c>
      <c r="D29" s="63" t="s">
        <v>190</v>
      </c>
      <c r="E29" s="63" t="s">
        <v>153</v>
      </c>
      <c r="F29" s="13" t="str">
        <f t="shared" si="4"/>
        <v>CS_11_01_CO_IMG20_small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CS_11_01_CO_IMG20_zoom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235</v>
      </c>
      <c r="K29" s="64"/>
    </row>
    <row r="30" spans="1:15" s="11" customFormat="1" ht="66" x14ac:dyDescent="0.25">
      <c r="A30" s="12" t="str">
        <f t="shared" si="6"/>
        <v>IMG21</v>
      </c>
      <c r="B30" s="62" t="s">
        <v>236</v>
      </c>
      <c r="C30" s="20" t="str">
        <f t="shared" si="0"/>
        <v>Cuaderno de Estudio</v>
      </c>
      <c r="D30" s="63" t="s">
        <v>190</v>
      </c>
      <c r="E30" s="63" t="s">
        <v>153</v>
      </c>
      <c r="F30" s="13" t="str">
        <f t="shared" si="4"/>
        <v>CS_11_01_CO_IMG21_small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CS_11_01_CO_IMG21_zoom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237</v>
      </c>
      <c r="K30" s="64"/>
    </row>
    <row r="31" spans="1:15" s="11" customFormat="1" ht="26.4" x14ac:dyDescent="0.25">
      <c r="A31" s="12" t="str">
        <f t="shared" si="6"/>
        <v>IMG22</v>
      </c>
      <c r="B31" s="62" t="s">
        <v>238</v>
      </c>
      <c r="C31" s="20" t="str">
        <f t="shared" si="0"/>
        <v>Cuaderno de Estudio</v>
      </c>
      <c r="D31" s="63" t="s">
        <v>188</v>
      </c>
      <c r="E31" s="63" t="s">
        <v>153</v>
      </c>
      <c r="F31" s="13" t="str">
        <f t="shared" si="4"/>
        <v>CS_11_01_CO_IMG22_small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CS_11_01_CO_IMG22_zoom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239</v>
      </c>
      <c r="K31" s="64"/>
    </row>
    <row r="32" spans="1:15" s="11" customFormat="1" ht="39.6" x14ac:dyDescent="0.25">
      <c r="A32" s="12" t="str">
        <f t="shared" si="6"/>
        <v>IMG23</v>
      </c>
      <c r="B32" s="62" t="s">
        <v>240</v>
      </c>
      <c r="C32" s="20" t="str">
        <f t="shared" si="0"/>
        <v>Cuaderno de Estudio</v>
      </c>
      <c r="D32" s="63" t="s">
        <v>190</v>
      </c>
      <c r="E32" s="63" t="s">
        <v>153</v>
      </c>
      <c r="F32" s="13" t="str">
        <f t="shared" si="4"/>
        <v>CS_11_01_CO_IMG23_small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CS_11_01_CO_IMG23_zoom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241</v>
      </c>
      <c r="K32" s="64"/>
    </row>
    <row r="33" spans="1:15" s="11" customFormat="1" ht="66" x14ac:dyDescent="0.25">
      <c r="A33" s="12" t="str">
        <f t="shared" si="6"/>
        <v>IMG24</v>
      </c>
      <c r="B33" s="62" t="s">
        <v>242</v>
      </c>
      <c r="C33" s="20" t="str">
        <f t="shared" si="0"/>
        <v>Cuaderno de Estudio</v>
      </c>
      <c r="D33" s="63" t="s">
        <v>190</v>
      </c>
      <c r="E33" s="63" t="s">
        <v>153</v>
      </c>
      <c r="F33" s="13" t="str">
        <f t="shared" si="4"/>
        <v>CS_11_01_CO_IMG24_small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CS_11_01_CO_IMG24_zoom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243</v>
      </c>
      <c r="K33" s="64"/>
    </row>
    <row r="34" spans="1:15" s="11" customFormat="1" ht="26.4" x14ac:dyDescent="0.25">
      <c r="A34" s="12" t="str">
        <f t="shared" si="6"/>
        <v>IMG25</v>
      </c>
      <c r="B34" s="62" t="s">
        <v>244</v>
      </c>
      <c r="C34" s="20" t="str">
        <f t="shared" si="0"/>
        <v>Cuaderno de Estudio</v>
      </c>
      <c r="D34" s="63" t="s">
        <v>190</v>
      </c>
      <c r="E34" s="63" t="s">
        <v>153</v>
      </c>
      <c r="F34" s="13" t="str">
        <f t="shared" si="4"/>
        <v>CS_11_01_CO_IMG25_small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CS_11_01_CO_IMG25_zoom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245</v>
      </c>
      <c r="K34" s="64"/>
      <c r="O34" s="2"/>
    </row>
    <row r="35" spans="1:15" s="11" customFormat="1" ht="39.6" x14ac:dyDescent="0.25">
      <c r="A35" s="12" t="str">
        <f t="shared" si="6"/>
        <v>IMG26</v>
      </c>
      <c r="B35" s="62" t="s">
        <v>246</v>
      </c>
      <c r="C35" s="20" t="str">
        <f t="shared" si="0"/>
        <v>Cuaderno de Estudio</v>
      </c>
      <c r="D35" s="63" t="s">
        <v>188</v>
      </c>
      <c r="E35" s="63" t="s">
        <v>153</v>
      </c>
      <c r="F35" s="13" t="str">
        <f t="shared" si="4"/>
        <v>CS_11_01_CO_IMG26_small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CS_11_01_CO_IMG26_zoom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t="s">
        <v>247</v>
      </c>
      <c r="K35" s="65" t="s">
        <v>248</v>
      </c>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4" t="s">
        <v>38</v>
      </c>
      <c r="B1" s="95"/>
      <c r="C1" s="95"/>
      <c r="D1" s="95"/>
      <c r="E1" s="95"/>
      <c r="F1" s="96"/>
    </row>
    <row r="2" spans="1:11" x14ac:dyDescent="0.3">
      <c r="A2" s="30" t="s">
        <v>42</v>
      </c>
      <c r="B2" s="31"/>
      <c r="C2" s="97" t="s">
        <v>13</v>
      </c>
      <c r="D2" s="98"/>
      <c r="E2" s="99"/>
      <c r="F2" s="32"/>
    </row>
    <row r="3" spans="1:11" ht="62.4" x14ac:dyDescent="0.3">
      <c r="A3" s="33" t="s">
        <v>43</v>
      </c>
      <c r="B3" s="31"/>
      <c r="C3" s="103" t="s">
        <v>14</v>
      </c>
      <c r="D3" s="104"/>
      <c r="E3" s="105"/>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6" t="str">
        <f>CONCATENATE(H21,"_",I21,"_",J21,"_CO")</f>
        <v>LE_07_04_CO</v>
      </c>
      <c r="E5" s="107"/>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2" t="str">
        <f>CONCATENATE("SolicitudGrafica_",D5,".xls")</f>
        <v>SolicitudGrafica_LE_07_04_CO.xls</v>
      </c>
      <c r="E7" s="92"/>
      <c r="F7" s="93"/>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4" t="s">
        <v>41</v>
      </c>
      <c r="B13" s="95"/>
      <c r="C13" s="95"/>
      <c r="D13" s="95"/>
      <c r="E13" s="95"/>
      <c r="F13" s="96"/>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7" t="s">
        <v>49</v>
      </c>
      <c r="D15" s="98"/>
      <c r="E15" s="98"/>
      <c r="F15" s="99"/>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100" t="str">
        <f>CONCATENATE(H21,"_",I21,"_",J21,"_",K45)</f>
        <v>LE_07_04_REC10</v>
      </c>
      <c r="E17" s="101"/>
      <c r="F17" s="102"/>
      <c r="J17" s="22">
        <v>14</v>
      </c>
      <c r="K17" s="22">
        <v>14</v>
      </c>
    </row>
    <row r="18" spans="1:11" ht="78.599999999999994" thickBot="1" x14ac:dyDescent="0.35">
      <c r="A18" s="33" t="s">
        <v>48</v>
      </c>
      <c r="B18" s="31"/>
      <c r="C18" s="59" t="s">
        <v>120</v>
      </c>
      <c r="D18" s="92" t="str">
        <f>CONCATENATE("SolicitudGrafica_",D17,".xls")</f>
        <v>SolicitudGrafica_LE_07_04_REC10.xls</v>
      </c>
      <c r="E18" s="92"/>
      <c r="F18" s="93"/>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487680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1021080</xdr:colOff>
                    <xdr:row>15</xdr:row>
                    <xdr:rowOff>487680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487680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487680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9" t="s">
        <v>56</v>
      </c>
      <c r="B1" s="109" t="s">
        <v>149</v>
      </c>
      <c r="C1" s="109" t="s">
        <v>63</v>
      </c>
      <c r="D1" s="109" t="s">
        <v>64</v>
      </c>
      <c r="E1" s="109" t="s">
        <v>5</v>
      </c>
      <c r="F1" s="109" t="s">
        <v>65</v>
      </c>
      <c r="G1" s="109" t="s">
        <v>66</v>
      </c>
      <c r="H1" s="108" t="s">
        <v>68</v>
      </c>
      <c r="I1" s="108"/>
    </row>
    <row r="2" spans="1:10" x14ac:dyDescent="0.3">
      <c r="A2" s="109"/>
      <c r="B2" s="109"/>
      <c r="C2" s="109"/>
      <c r="D2" s="109"/>
      <c r="E2" s="109"/>
      <c r="F2" s="109"/>
      <c r="G2" s="109"/>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2016-07-08T01:57:47Z</dcterms:modified>
</cp:coreProperties>
</file>