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17" i="1" l="1"/>
  <c r="C16" i="1"/>
  <c r="C15" i="1"/>
  <c r="C14" i="1" l="1"/>
  <c r="D18" i="2"/>
  <c r="D7" i="2"/>
  <c r="A10" i="1"/>
  <c r="F10" i="1" s="1"/>
  <c r="G10" i="1" s="1"/>
  <c r="F11" i="1"/>
  <c r="G11" i="1" s="1"/>
  <c r="I11" i="1"/>
  <c r="H11" i="1" s="1"/>
  <c r="A12" i="1"/>
  <c r="A13" i="1" s="1"/>
  <c r="A14" i="1" s="1"/>
  <c r="A15" i="1" s="1"/>
  <c r="I12" i="1"/>
  <c r="I13" i="1"/>
  <c r="F76" i="1"/>
  <c r="G76" i="1" s="1"/>
  <c r="I76" i="1"/>
  <c r="H76" i="1"/>
  <c r="F77" i="1"/>
  <c r="G77" i="1" s="1"/>
  <c r="I77" i="1"/>
  <c r="H77" i="1"/>
  <c r="F78" i="1"/>
  <c r="G78" i="1" s="1"/>
  <c r="I78" i="1"/>
  <c r="H78" i="1"/>
  <c r="F79" i="1"/>
  <c r="G79" i="1" s="1"/>
  <c r="I79" i="1"/>
  <c r="H79" i="1"/>
  <c r="F80" i="1"/>
  <c r="G80" i="1" s="1"/>
  <c r="I80" i="1"/>
  <c r="H80" i="1"/>
  <c r="F81" i="1"/>
  <c r="G81" i="1" s="1"/>
  <c r="I81" i="1"/>
  <c r="H81" i="1"/>
  <c r="F82" i="1"/>
  <c r="G82" i="1" s="1"/>
  <c r="I82" i="1"/>
  <c r="H82" i="1"/>
  <c r="F83" i="1"/>
  <c r="G83" i="1" s="1"/>
  <c r="I83" i="1"/>
  <c r="H83" i="1"/>
  <c r="F84" i="1"/>
  <c r="G84" i="1" s="1"/>
  <c r="I84" i="1"/>
  <c r="H84" i="1"/>
  <c r="F85" i="1"/>
  <c r="G85" i="1" s="1"/>
  <c r="I85" i="1"/>
  <c r="H85" i="1"/>
  <c r="F86" i="1"/>
  <c r="G86" i="1" s="1"/>
  <c r="I86" i="1"/>
  <c r="H86" i="1"/>
  <c r="I10" i="1"/>
  <c r="H10" i="1" s="1"/>
  <c r="C11" i="1"/>
  <c r="C12" i="1"/>
  <c r="C13" i="1"/>
  <c r="C10" i="1"/>
  <c r="F5" i="1"/>
  <c r="I21" i="2"/>
  <c r="K45" i="2"/>
  <c r="H21" i="2"/>
  <c r="J21" i="2"/>
  <c r="D17" i="2"/>
  <c r="D5" i="2"/>
  <c r="F15" i="1" l="1"/>
  <c r="G15" i="1" s="1"/>
  <c r="H15" i="1" s="1"/>
  <c r="I15" i="1" s="1"/>
  <c r="A16" i="1"/>
  <c r="F14" i="1"/>
  <c r="G14" i="1" s="1"/>
  <c r="H14" i="1" s="1"/>
  <c r="I14" i="1" s="1"/>
  <c r="H12" i="1"/>
  <c r="H13" i="1"/>
  <c r="F13" i="1"/>
  <c r="G13" i="1" s="1"/>
  <c r="F12" i="1"/>
  <c r="G12" i="1" s="1"/>
  <c r="F16" i="1" l="1"/>
  <c r="G16" i="1" s="1"/>
  <c r="H16" i="1" s="1"/>
  <c r="I16" i="1" s="1"/>
  <c r="A17" i="1"/>
  <c r="F17" i="1" s="1"/>
  <c r="G17" i="1" s="1"/>
  <c r="H17" i="1" s="1"/>
  <c r="I17" i="1" s="1"/>
</calcChain>
</file>

<file path=xl/sharedStrings.xml><?xml version="1.0" encoding="utf-8"?>
<sst xmlns="http://schemas.openxmlformats.org/spreadsheetml/2006/main" count="261" uniqueCount="170">
  <si>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</si>
  <si>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</si>
  <si>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</si>
  <si>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</si>
  <si>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</si>
  <si>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</si>
  <si>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</si>
  <si>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</si>
  <si>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</si>
  <si>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</si>
  <si>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</si>
  <si>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</si>
  <si>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</si>
  <si>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</si>
  <si>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</si>
  <si>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</si>
  <si>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</si>
  <si>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</si>
  <si>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</si>
  <si>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</si>
  <si>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</si>
  <si>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</si>
  <si>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</si>
  <si>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</si>
  <si>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</si>
  <si>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</si>
  <si>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</si>
  <si>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</si>
  <si>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</si>
  <si>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</si>
  <si>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</si>
  <si>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</si>
  <si>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</si>
  <si>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</si>
  <si>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</si>
  <si>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</si>
  <si>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</si>
  <si>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</si>
  <si>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</si>
  <si>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</si>
  <si>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</si>
  <si>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</si>
  <si>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</si>
  <si>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</si>
  <si>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</si>
  <si>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</si>
  <si>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</si>
  <si>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</si>
  <si>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</si>
  <si>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</si>
  <si>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</si>
  <si>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</si>
  <si>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</si>
  <si>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</si>
  <si>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</si>
  <si>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</si>
  <si>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</si>
  <si>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</si>
  <si>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</si>
  <si>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</si>
  <si>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</si>
  <si>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</si>
  <si>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</si>
  <si>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</si>
  <si>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</si>
  <si>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</si>
  <si>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</si>
  <si>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</si>
  <si>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</si>
  <si>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</si>
  <si>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</si>
  <si>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</si>
  <si>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</si>
  <si>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</si>
  <si>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</si>
  <si>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</si>
  <si>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</si>
  <si>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</si>
  <si>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</si>
  <si>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</si>
  <si>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</si>
  <si>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</si>
  <si>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</si>
  <si>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</si>
  <si>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</si>
  <si>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</si>
  <si>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</si>
  <si>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</si>
  <si>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</si>
  <si>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</si>
  <si>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</si>
  <si>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</si>
  <si>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</si>
  <si>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</si>
  <si>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</si>
  <si>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</si>
  <si>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</si>
  <si>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</si>
  <si>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</si>
  <si>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</si>
  <si>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</si>
  <si>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</si>
  <si>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</si>
  <si>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</si>
  <si>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</si>
  <si>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</si>
  <si>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</si>
  <si>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</si>
  <si>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</si>
  <si>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</si>
  <si>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</si>
  <si>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</si>
  <si>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</si>
  <si>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</si>
  <si>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</si>
  <si>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</si>
  <si>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</si>
  <si>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</si>
  <si>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</si>
  <si>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</si>
  <si>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</si>
  <si>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</si>
  <si>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</si>
  <si>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</si>
  <si>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</si>
  <si>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</si>
  <si>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</si>
  <si>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</si>
  <si>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</si>
  <si>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</si>
  <si>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</si>
  <si>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</si>
  <si>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</si>
  <si>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</si>
  <si>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</si>
  <si>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</si>
  <si>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</si>
  <si>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</si>
  <si>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</si>
  <si>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</si>
  <si>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</si>
  <si>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</si>
  <si>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</si>
  <si>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</si>
  <si>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</si>
  <si>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</si>
  <si>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</si>
  <si>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</si>
  <si>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</si>
  <si>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</si>
  <si>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IMG02</t>
  </si>
  <si>
    <t>Vertical</t>
  </si>
  <si>
    <t xml:space="preserve">El mundo después de la Segunda Guerra Mundial </t>
  </si>
  <si>
    <t>CS_09_06_CO</t>
  </si>
  <si>
    <t>http://profesores.aulaplaneta.com/#/cuaderno-estudio?UnidadID=364</t>
  </si>
  <si>
    <t>4º ESO/CS/ El mundo después dela Segunda Guerra Mundial/ 1 La Guerra Fría / 1.1 La cuestión alemana</t>
  </si>
  <si>
    <t xml:space="preserve">Conferencia de Potsdam </t>
  </si>
  <si>
    <t>Muro de Berlín</t>
  </si>
  <si>
    <t xml:space="preserve">Organización del Tratado del Atlántico Norte </t>
  </si>
  <si>
    <t>4º ESO/CS/ El mundo después de la Segunda Guerra Mundial/1 La Guerra Fría/1.2.1 Estados Unidos</t>
  </si>
  <si>
    <t>4º ESO/CS/ El mundo después de la Segunda Guerra Mundial/1 La Guerra Fría/1.2.3 Japón</t>
  </si>
  <si>
    <t>Parque Memorial de la Paz</t>
  </si>
  <si>
    <t>4º ESO/CS/ El mundo después de la Segunda Guerra Mundial/1 La Guerra Fría/1.3.1 La URSS</t>
  </si>
  <si>
    <t>Pacto de Varsovia</t>
  </si>
  <si>
    <t>4º ESO/CS/ El mundo después de la Segunda Guerra Mundial/ 2 Las fases de la Guerra Fría /2.3 La fase final y de rearme (1975-1991)</t>
  </si>
  <si>
    <t>Busch-Gorbachov</t>
  </si>
  <si>
    <t>4º ESO/CS/ El mundo después de la Segunda Guerra Mundial/ 4 El Proceso de descolonización / 4.1 La independencia de las colonias en Asia</t>
  </si>
  <si>
    <t>Gandhi</t>
  </si>
  <si>
    <t>Primavera de Praga</t>
  </si>
  <si>
    <r>
      <t xml:space="preserve">4º ESO/CS/ El mundo después de la Segunda Guerra Mundial/ </t>
    </r>
    <r>
      <rPr>
        <sz val="12"/>
        <color theme="1"/>
        <rFont val="Times New Roman"/>
        <family val="1"/>
      </rPr>
      <t>5 La economía y la sociedad en las décadas de 1960 y 1970 / 5.2.2 Los intentos de reforma en la Europa oriental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</si>
</sst>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12"/>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0" fillId="0" borderId="0" xfId="0" applyFont="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rofesores.aulaplaneta.com/" TargetMode="External"/><Relationship Id="rId3" Type="http://schemas.openxmlformats.org/officeDocument/2006/relationships/hyperlink" Target="http://profesores.aulaplaneta.com/" TargetMode="External"/><Relationship Id="rId7" Type="http://schemas.openxmlformats.org/officeDocument/2006/relationships/hyperlink" Target="http://profesores.aulaplaneta.com/" TargetMode="External"/><Relationship Id="rId2" Type="http://schemas.openxmlformats.org/officeDocument/2006/relationships/hyperlink" Target="http://profesores.aulaplaneta.com/" TargetMode="External"/><Relationship Id="rId1" Type="http://schemas.openxmlformats.org/officeDocument/2006/relationships/hyperlink" Target="http://profesores.aulaplaneta.com/" TargetMode="External"/><Relationship Id="rId6" Type="http://schemas.openxmlformats.org/officeDocument/2006/relationships/hyperlink" Target="http://profesores.aulaplaneta.com/" TargetMode="External"/><Relationship Id="rId5" Type="http://schemas.openxmlformats.org/officeDocument/2006/relationships/hyperlink" Target="http://profesores.aulaplaneta.com/" TargetMode="External"/><Relationship Id="rId4" Type="http://schemas.openxmlformats.org/officeDocument/2006/relationships/hyperlink" Target="http://profesores.aulaplaneta.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91" zoomScaleNormal="91" zoomScalePageLayoutView="140" workbookViewId="0">
      <pane ySplit="9" topLeftCell="A10" activePane="bottomLeft" state="frozen"/>
      <selection pane="bottomLeft" activeCell="D17" sqref="D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5"/>
      <c r="K1" s="15"/>
    </row>
    <row r="2" spans="1:16" ht="15.75" x14ac:dyDescent="0.25">
      <c r="A2" s="1"/>
      <c r="B2" s="3" t="s">
        <v>0</v>
      </c>
      <c r="C2" s="85" t="s">
        <v>24</v>
      </c>
      <c r="D2" s="86"/>
      <c r="F2" s="78" t="s">
        <v>1</v>
      </c>
      <c r="G2" s="79"/>
      <c r="H2" s="44"/>
      <c r="I2" s="44"/>
      <c r="J2" s="15"/>
    </row>
    <row r="3" spans="1:16" ht="15.75" x14ac:dyDescent="0.25">
      <c r="A3" s="1"/>
      <c r="B3" s="4" t="s">
        <v>9</v>
      </c>
      <c r="C3" s="87">
        <v>9</v>
      </c>
      <c r="D3" s="88"/>
      <c r="F3" s="80"/>
      <c r="G3" s="81"/>
      <c r="H3" s="44"/>
      <c r="I3" s="44"/>
      <c r="J3" s="15"/>
    </row>
    <row r="4" spans="1:16" ht="16.5" x14ac:dyDescent="0.3">
      <c r="A4" s="1"/>
      <c r="B4" s="4" t="s">
        <v>55</v>
      </c>
      <c r="C4" s="87" t="s">
        <v>152</v>
      </c>
      <c r="D4" s="88"/>
      <c r="E4" s="5"/>
      <c r="F4" s="43" t="s">
        <v>56</v>
      </c>
      <c r="G4" s="42" t="s">
        <v>148</v>
      </c>
      <c r="H4" s="44"/>
      <c r="I4" s="44"/>
      <c r="J4" s="15"/>
      <c r="K4" s="15"/>
    </row>
    <row r="5" spans="1:16" ht="16.5" thickBot="1" x14ac:dyDescent="0.3">
      <c r="A5" s="1"/>
      <c r="B5" s="6" t="s">
        <v>2</v>
      </c>
      <c r="C5" s="89" t="s">
        <v>149</v>
      </c>
      <c r="D5" s="90"/>
      <c r="E5" s="5"/>
      <c r="F5" s="41" t="str">
        <f>IF(G4="Recurso","Motor del recurso","")</f>
        <v/>
      </c>
      <c r="G5" s="41" t="s">
        <v>103</v>
      </c>
      <c r="H5" s="44"/>
      <c r="I5" s="65"/>
      <c r="J5" s="15"/>
      <c r="K5" s="15"/>
    </row>
    <row r="6" spans="1:16" ht="16.5" thickBot="1" x14ac:dyDescent="0.3">
      <c r="A6" s="1"/>
      <c r="B6" s="1"/>
      <c r="C6" s="1"/>
      <c r="D6" s="1"/>
      <c r="E6" s="7"/>
      <c r="F6" s="1"/>
      <c r="G6" s="1"/>
      <c r="H6" s="44"/>
      <c r="I6" s="44"/>
      <c r="J6" s="15"/>
      <c r="K6" s="15"/>
    </row>
    <row r="7" spans="1:16" ht="15" customHeight="1" x14ac:dyDescent="0.25">
      <c r="A7" s="1"/>
      <c r="B7" s="28" t="s">
        <v>41</v>
      </c>
      <c r="C7" s="77" t="s">
        <v>153</v>
      </c>
      <c r="D7" s="27"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25" t="s">
        <v>3</v>
      </c>
      <c r="B9" s="22" t="s">
        <v>10</v>
      </c>
      <c r="C9" s="21" t="s">
        <v>4</v>
      </c>
      <c r="D9" s="21" t="s">
        <v>5</v>
      </c>
      <c r="E9" s="21" t="s">
        <v>6</v>
      </c>
      <c r="F9" s="64" t="s">
        <v>62</v>
      </c>
      <c r="G9" s="64" t="s">
        <v>60</v>
      </c>
      <c r="H9" s="64" t="s">
        <v>61</v>
      </c>
      <c r="I9" s="64" t="s">
        <v>138</v>
      </c>
      <c r="J9" s="22" t="s">
        <v>7</v>
      </c>
      <c r="K9" s="23" t="s">
        <v>8</v>
      </c>
    </row>
    <row r="10" spans="1:16" s="11" customFormat="1" ht="45" customHeight="1" x14ac:dyDescent="0.25">
      <c r="A10" s="12" t="str">
        <f>IF(OR(B10&lt;&gt;"",J10&lt;&gt;""),"IMG01","")</f>
        <v>IMG01</v>
      </c>
      <c r="B10" s="67" t="s">
        <v>154</v>
      </c>
      <c r="C10" s="24" t="str">
        <f>IF(OR(B10&lt;&gt;"",J10&lt;&gt;""),IF($G$4="Recurso",CONCATENATE($G$4," ",$G$5),$G$4),"")</f>
        <v>Cuaderno de Estudio</v>
      </c>
      <c r="D10" s="13" t="s">
        <v>146</v>
      </c>
      <c r="E10" s="13" t="s">
        <v>147</v>
      </c>
      <c r="F10" s="13" t="str">
        <f>IF(OR(B10&lt;&gt;"",J10&lt;&gt;""),CONCATENATE($C$7,"_",$A10,IF($G$4="Cuaderno de Estudio","_small",CONCATENATE(IF(I10="","","n"),IF(LEFT($G$5,1)="F",".jpg",".png")))),"")</f>
        <v>CS_09_06_CO_IMG01_small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CS_09_06_CO_IMG01_zoom</v>
      </c>
      <c r="I10" s="13" t="str">
        <f>IF(OR(B10&lt;&gt;"",J10&lt;&gt;""),IF($G$4="Recurso",IF(LEFT($G$5,1)="M",VLOOKUP($G$5,'Definición técnica de imagenes'!$A$3:$G$17,6,FALSE),IF($G$5="F1","","")),'Definición técnica de imagenes'!$F$16),"")</f>
        <v>800 x 600 px</v>
      </c>
      <c r="J10" s="13" t="s">
        <v>156</v>
      </c>
      <c r="K10" s="18" t="s">
        <v>155</v>
      </c>
    </row>
    <row r="11" spans="1:16" s="11" customFormat="1" ht="13.9" customHeight="1" x14ac:dyDescent="0.25">
      <c r="A11" s="72" t="s">
        <v>150</v>
      </c>
      <c r="B11" s="68" t="s">
        <v>154</v>
      </c>
      <c r="C11" s="24" t="str">
        <f t="shared" ref="C11:C16" si="0">IF(OR(B11&lt;&gt;"",J11&lt;&gt;""),IF($G$4="Recurso",CONCATENATE($G$4," ",$G$5),$G$4),"")</f>
        <v>Cuaderno de Estudio</v>
      </c>
      <c r="D11" s="13" t="s">
        <v>146</v>
      </c>
      <c r="E11" s="13" t="s">
        <v>147</v>
      </c>
      <c r="F11" s="13" t="str">
        <f t="shared" ref="F11:F15" si="1">IF(OR(B11&lt;&gt;"",J11&lt;&gt;""),CONCATENATE($C$7,"_",$A11,IF($G$4="Cuaderno de Estudio","_small",CONCATENATE(IF(I11="","","n"),IF(LEFT($G$5,1)="F",".jpg",".png")))),"")</f>
        <v>CS_09_06_CO_IMG02_small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13" si="2">IF(I11&lt;&gt;"",IF(OR(B11&lt;&gt;"",J11&lt;&gt;""),CONCATENATE($C$7,"_",$A11,IF($G$4="Cuaderno de Estudio","_zoom",CONCATENATE("a",IF(LEFT($G$5,1)="F",".jpg",".png")))),""),"")</f>
        <v>CS_09_06_CO_IMG02_zoom</v>
      </c>
      <c r="I11" s="13" t="str">
        <f>IF(OR(B11&lt;&gt;"",J11&lt;&gt;""),IF($G$4="Recurso",IF(LEFT($G$5,1)="M",VLOOKUP($G$5,'Definición técnica de imagenes'!$A$3:$G$17,6,FALSE),IF($G$5="F1","","")),'Definición técnica de imagenes'!$F$16),"")</f>
        <v>800 x 600 px</v>
      </c>
      <c r="J11" s="18" t="s">
        <v>157</v>
      </c>
      <c r="K11" s="14" t="s">
        <v>155</v>
      </c>
    </row>
    <row r="12" spans="1:16" s="11" customFormat="1" ht="47.25" x14ac:dyDescent="0.25">
      <c r="A12" s="12" t="str">
        <f t="shared" ref="A12:A17" si="3">IF(OR(B12&lt;&gt;"",J12&lt;&gt;""),CONCATENATE(LEFT(A11,3),IF(MID(A11,4,2)+1&lt;10,CONCATENATE("0",MID(A11,4,2)+1))),"")</f>
        <v>IMG03</v>
      </c>
      <c r="B12" s="69" t="s">
        <v>154</v>
      </c>
      <c r="C12" s="24" t="str">
        <f t="shared" si="0"/>
        <v>Cuaderno de Estudio</v>
      </c>
      <c r="D12" s="13" t="s">
        <v>146</v>
      </c>
      <c r="E12" s="13" t="s">
        <v>147</v>
      </c>
      <c r="F12" s="13" t="str">
        <f t="shared" si="1"/>
        <v>CS_09_06_CO_IMG03_small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CS_09_06_CO_IMG03_zoom</v>
      </c>
      <c r="I12" s="13" t="str">
        <f>IF(OR(B12&lt;&gt;"",J12&lt;&gt;""),IF($G$4="Recurso",IF(LEFT($G$5,1)="M",VLOOKUP($G$5,'Definición técnica de imagenes'!$A$3:$G$17,6,FALSE),IF($G$5="F1","","")),'Definición técnica de imagenes'!$F$16),"")</f>
        <v>800 x 600 px</v>
      </c>
      <c r="J12" s="70" t="s">
        <v>158</v>
      </c>
      <c r="K12" s="18" t="s">
        <v>159</v>
      </c>
    </row>
    <row r="13" spans="1:16" s="11" customFormat="1" ht="47.25" x14ac:dyDescent="0.25">
      <c r="A13" s="12" t="str">
        <f t="shared" si="3"/>
        <v>IMG04</v>
      </c>
      <c r="B13" s="68" t="s">
        <v>154</v>
      </c>
      <c r="C13" s="24" t="str">
        <f t="shared" si="0"/>
        <v>Cuaderno de Estudio</v>
      </c>
      <c r="D13" s="13" t="s">
        <v>146</v>
      </c>
      <c r="E13" s="13" t="s">
        <v>147</v>
      </c>
      <c r="F13" s="13" t="str">
        <f t="shared" si="1"/>
        <v>CS_09_06_CO_IMG04_small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CS_09_06_CO_IMG04_zoom</v>
      </c>
      <c r="I13" s="13" t="str">
        <f>IF(OR(B13&lt;&gt;"",J13&lt;&gt;""),IF($G$4="Recurso",IF(LEFT($G$5,1)="M",VLOOKUP($G$5,'Definición técnica de imagenes'!$A$3:$G$17,6,FALSE),IF($G$5="F1","","")),'Definición técnica de imagenes'!$F$16),"")</f>
        <v>800 x 600 px</v>
      </c>
      <c r="J13" s="70" t="s">
        <v>161</v>
      </c>
      <c r="K13" s="18" t="s">
        <v>160</v>
      </c>
    </row>
    <row r="14" spans="1:16" s="11" customFormat="1" ht="40.5" x14ac:dyDescent="0.25">
      <c r="A14" s="12" t="str">
        <f t="shared" si="3"/>
        <v>IMG05</v>
      </c>
      <c r="B14" s="73" t="s">
        <v>154</v>
      </c>
      <c r="C14" s="24" t="str">
        <f t="shared" si="0"/>
        <v>Cuaderno de Estudio</v>
      </c>
      <c r="D14" s="13" t="s">
        <v>146</v>
      </c>
      <c r="E14" s="13" t="s">
        <v>147</v>
      </c>
      <c r="F14" s="13" t="str">
        <f t="shared" si="1"/>
        <v>CS_09_06_CO_IMG05_small</v>
      </c>
      <c r="G14" s="13" t="str">
        <f>IF(F14&lt;&gt;"",IF($G$4="Recurso",IF(LEFT($G$5,1)="M",VLOOKUP($G$5,'Definición técnica de imagenes'!$A$3:$G$17,5,FALSE),IF($G$5="F1",'Definición técnica de imagenes'!$E$15,'Definición técnica de imagenes'!$F$13)),'Definición técnica de imagenes'!$E$16),"")</f>
        <v>526 x 370 px</v>
      </c>
      <c r="H14" s="13" t="str">
        <f>IF(G14&lt;&gt;"",IF($G$4="Recurso",IF(LEFT($G$5,1)="M",VLOOKUP($G$5,'Definición técnica de imagenes'!$A$3:$G$17,5,FALSE),IF($G$5="F1",'Definición técnica de imagenes'!$E$15,'Definición técnica de imagenes'!$F$13)),'Definición técnica de imagenes'!$E$16),"")</f>
        <v>526 x 370 px</v>
      </c>
      <c r="I14" s="13" t="str">
        <f>IF(H14&lt;&gt;"",IF($G$4="Recurso",IF(LEFT($G$5,1)="M",VLOOKUP($G$5,'Definición técnica de imagenes'!$A$3:$G$17,5,FALSE),IF($G$5="F1",'Definición técnica de imagenes'!$E$15,'Definición técnica de imagenes'!$F$13)),'Definición técnica de imagenes'!$E$16),"")</f>
        <v>526 x 370 px</v>
      </c>
      <c r="J14" s="13" t="s">
        <v>163</v>
      </c>
      <c r="K14" s="14" t="s">
        <v>162</v>
      </c>
    </row>
    <row r="15" spans="1:16" s="11" customFormat="1" ht="54" x14ac:dyDescent="0.25">
      <c r="A15" s="12" t="str">
        <f t="shared" si="3"/>
        <v>IMG06</v>
      </c>
      <c r="B15" s="67" t="s">
        <v>154</v>
      </c>
      <c r="C15" s="24" t="str">
        <f t="shared" si="0"/>
        <v>Cuaderno de Estudio</v>
      </c>
      <c r="D15" s="13" t="s">
        <v>146</v>
      </c>
      <c r="E15" s="13" t="s">
        <v>147</v>
      </c>
      <c r="F15" s="13" t="str">
        <f t="shared" si="1"/>
        <v>CS_09_06_CO_IMG06_small</v>
      </c>
      <c r="G15" s="13" t="str">
        <f>IF(F15&lt;&gt;"",IF($G$4="Recurso",IF(LEFT($G$5,1)="M",VLOOKUP($G$5,'Definición técnica de imagenes'!$A$3:$G$17,5,FALSE),IF($G$5="F1",'Definición técnica de imagenes'!$E$15,'Definición técnica de imagenes'!$F$13)),'Definición técnica de imagenes'!$E$16),"")</f>
        <v>526 x 370 px</v>
      </c>
      <c r="H15" s="13" t="str">
        <f>IF(G15&lt;&gt;"",IF($G$4="Recurso",IF(LEFT($G$5,1)="M",VLOOKUP($G$5,'Definición técnica de imagenes'!$A$3:$G$17,5,FALSE),IF($G$5="F1",'Definición técnica de imagenes'!$E$15,'Definición técnica de imagenes'!$F$13)),'Definición técnica de imagenes'!$E$16),"")</f>
        <v>526 x 370 px</v>
      </c>
      <c r="I15" s="13" t="str">
        <f>IF(H15&lt;&gt;"",IF($G$4="Recurso",IF(LEFT($G$5,1)="M",VLOOKUP($G$5,'Definición técnica de imagenes'!$A$3:$G$17,5,FALSE),IF($G$5="F1",'Definición técnica de imagenes'!$E$15,'Definición técnica de imagenes'!$F$13)),'Definición técnica de imagenes'!$E$16),"")</f>
        <v>526 x 370 px</v>
      </c>
      <c r="J15" s="19" t="s">
        <v>165</v>
      </c>
      <c r="K15" s="14" t="s">
        <v>164</v>
      </c>
    </row>
    <row r="16" spans="1:16" s="11" customFormat="1" ht="67.5" x14ac:dyDescent="0.25">
      <c r="A16" s="12" t="str">
        <f t="shared" si="3"/>
        <v>IMG07</v>
      </c>
      <c r="B16" s="76" t="s">
        <v>154</v>
      </c>
      <c r="C16" s="24" t="str">
        <f t="shared" si="0"/>
        <v>Cuaderno de Estudio</v>
      </c>
      <c r="D16" s="13" t="s">
        <v>146</v>
      </c>
      <c r="E16" s="13" t="s">
        <v>147</v>
      </c>
      <c r="F16" s="13" t="str">
        <f t="shared" ref="F16" si="4">IF(OR(B16&lt;&gt;"",J16&lt;&gt;""),CONCATENATE($C$7,"_",$A16,IF($G$4="Cuaderno de Estudio","_small",CONCATENATE(IF(I16="","","n"),IF(LEFT($G$5,1)="F",".jpg",".png")))),"")</f>
        <v>CS_09_06_CO_IMG07_small</v>
      </c>
      <c r="G16" s="13" t="str">
        <f>IF(F16&lt;&gt;"",IF($G$4="Recurso",IF(LEFT($G$5,1)="M",VLOOKUP($G$5,'Definición técnica de imagenes'!$A$3:$G$17,5,FALSE),IF($G$5="F1",'Definición técnica de imagenes'!$E$15,'Definición técnica de imagenes'!$F$13)),'Definición técnica de imagenes'!$E$16),"")</f>
        <v>526 x 370 px</v>
      </c>
      <c r="H16" s="13" t="str">
        <f>IF(G16&lt;&gt;"",IF($G$4="Recurso",IF(LEFT($G$5,1)="M",VLOOKUP($G$5,'Definición técnica de imagenes'!$A$3:$G$17,5,FALSE),IF($G$5="F1",'Definición técnica de imagenes'!$E$15,'Definición técnica de imagenes'!$F$13)),'Definición técnica de imagenes'!$E$16),"")</f>
        <v>526 x 370 px</v>
      </c>
      <c r="I16" s="13" t="str">
        <f>IF(H16&lt;&gt;"",IF($G$4="Recurso",IF(LEFT($G$5,1)="M",VLOOKUP($G$5,'Definición técnica de imagenes'!$A$3:$G$17,5,FALSE),IF($G$5="F1",'Definición técnica de imagenes'!$E$15,'Definición técnica de imagenes'!$F$13)),'Definición técnica de imagenes'!$E$16),"")</f>
        <v>526 x 370 px</v>
      </c>
      <c r="J16" s="20" t="s">
        <v>167</v>
      </c>
      <c r="K16" s="14" t="s">
        <v>166</v>
      </c>
    </row>
    <row r="17" spans="1:11" s="11" customFormat="1" ht="47.25" x14ac:dyDescent="0.25">
      <c r="A17" s="12" t="str">
        <f t="shared" si="3"/>
        <v>IMG08</v>
      </c>
      <c r="B17" s="67" t="s">
        <v>154</v>
      </c>
      <c r="C17" s="24" t="str">
        <f t="shared" ref="C17" si="5">IF(OR(B17&lt;&gt;"",J17&lt;&gt;""),IF($G$4="Recurso",CONCATENATE($G$4," ",$G$5),$G$4),"")</f>
        <v>Cuaderno de Estudio</v>
      </c>
      <c r="D17" s="13" t="s">
        <v>146</v>
      </c>
      <c r="E17" s="13" t="s">
        <v>151</v>
      </c>
      <c r="F17" s="13" t="str">
        <f t="shared" ref="F17" si="6">IF(OR(B17&lt;&gt;"",J17&lt;&gt;""),CONCATENATE($C$7,"_",$A17,IF($G$4="Cuaderno de Estudio","_small",CONCATENATE(IF(I17="","","n"),IF(LEFT($G$5,1)="F",".jpg",".png")))),"")</f>
        <v>CS_09_06_CO_IMG08_small</v>
      </c>
      <c r="G17" s="13" t="str">
        <f>IF(F17&lt;&gt;"",IF($G$4="Recurso",IF(LEFT($G$5,1)="M",VLOOKUP($G$5,'Definición técnica de imagenes'!$A$3:$G$17,5,FALSE),IF($G$5="F1",'Definición técnica de imagenes'!$E$15,'Definición técnica de imagenes'!$F$13)),'Definición técnica de imagenes'!$E$16),"")</f>
        <v>526 x 370 px</v>
      </c>
      <c r="H17" s="13" t="str">
        <f>IF(G17&lt;&gt;"",IF($G$4="Recurso",IF(LEFT($G$5,1)="M",VLOOKUP($G$5,'Definición técnica de imagenes'!$A$3:$G$17,5,FALSE),IF($G$5="F1",'Definición técnica de imagenes'!$E$15,'Definición técnica de imagenes'!$F$13)),'Definición técnica de imagenes'!$E$16),"")</f>
        <v>526 x 370 px</v>
      </c>
      <c r="I17" s="13" t="str">
        <f>IF(H17&lt;&gt;"",IF($G$4="Recurso",IF(LEFT($G$5,1)="M",VLOOKUP($G$5,'Definición técnica de imagenes'!$A$3:$G$17,5,FALSE),IF($G$5="F1",'Definición técnica de imagenes'!$E$15,'Definición técnica de imagenes'!$F$13)),'Definición técnica de imagenes'!$E$16),"")</f>
        <v>526 x 370 px</v>
      </c>
      <c r="J17" s="13" t="s">
        <v>168</v>
      </c>
      <c r="K17" s="109" t="s">
        <v>169</v>
      </c>
    </row>
    <row r="18" spans="1:11" s="11" customFormat="1" ht="15.75" x14ac:dyDescent="0.25">
      <c r="A18" s="72"/>
      <c r="B18" s="67"/>
      <c r="C18" s="74"/>
      <c r="D18" s="75"/>
      <c r="E18" s="75"/>
      <c r="F18" s="13"/>
      <c r="G18" s="13"/>
      <c r="H18" s="13"/>
      <c r="I18" s="13"/>
      <c r="J18" s="13"/>
      <c r="K18" s="14"/>
    </row>
    <row r="19" spans="1:11" s="11" customFormat="1" ht="15.75" x14ac:dyDescent="0.25">
      <c r="A19" s="72"/>
      <c r="B19" s="67"/>
      <c r="C19" s="74"/>
      <c r="D19" s="75"/>
      <c r="E19" s="13"/>
      <c r="F19" s="13"/>
      <c r="G19" s="13"/>
      <c r="H19" s="13"/>
      <c r="I19" s="13"/>
      <c r="J19" s="13"/>
      <c r="K19" s="14"/>
    </row>
    <row r="20" spans="1:11" s="11" customFormat="1" ht="15.75" x14ac:dyDescent="0.25">
      <c r="A20" s="72"/>
      <c r="B20" s="67"/>
      <c r="C20" s="74"/>
      <c r="D20" s="75"/>
      <c r="E20" s="75"/>
      <c r="F20" s="13"/>
      <c r="G20" s="13"/>
      <c r="H20" s="13"/>
      <c r="I20" s="13"/>
      <c r="J20" s="13"/>
      <c r="K20" s="71"/>
    </row>
    <row r="21" spans="1:11" s="11" customFormat="1" ht="15.75" x14ac:dyDescent="0.25">
      <c r="A21" s="72"/>
      <c r="B21" s="67"/>
      <c r="C21" s="74"/>
      <c r="D21" s="75"/>
      <c r="E21" s="13"/>
      <c r="F21" s="13"/>
      <c r="G21" s="13"/>
      <c r="H21" s="13"/>
      <c r="I21" s="13"/>
      <c r="J21" s="13"/>
      <c r="K21" s="14"/>
    </row>
    <row r="22" spans="1:11" s="11" customFormat="1" ht="15.75" x14ac:dyDescent="0.25">
      <c r="A22" s="72"/>
      <c r="B22" s="67"/>
      <c r="C22" s="74"/>
      <c r="D22" s="75"/>
      <c r="E22" s="75"/>
      <c r="F22" s="13"/>
      <c r="G22" s="13"/>
      <c r="H22" s="13"/>
      <c r="I22" s="13"/>
      <c r="J22" s="13"/>
      <c r="K22" s="14"/>
    </row>
    <row r="23" spans="1:11" s="11" customFormat="1" ht="15.75" x14ac:dyDescent="0.25">
      <c r="A23" s="72"/>
      <c r="B23" s="67"/>
      <c r="C23" s="74"/>
      <c r="D23" s="75"/>
      <c r="E23" s="75"/>
      <c r="F23" s="13"/>
      <c r="G23" s="13"/>
      <c r="H23" s="13"/>
      <c r="I23" s="13"/>
      <c r="J23" s="13"/>
      <c r="K23" s="14"/>
    </row>
    <row r="24" spans="1:11" s="11" customFormat="1" ht="15.75" x14ac:dyDescent="0.25">
      <c r="A24" s="72"/>
      <c r="B24" s="67"/>
      <c r="C24" s="74"/>
      <c r="D24" s="75"/>
      <c r="E24" s="13"/>
      <c r="F24" s="13"/>
      <c r="G24" s="13"/>
      <c r="H24" s="13"/>
      <c r="I24" s="13"/>
      <c r="J24" s="13"/>
      <c r="K24" s="14"/>
    </row>
    <row r="25" spans="1:11" s="11" customFormat="1" ht="15.75" x14ac:dyDescent="0.25">
      <c r="A25" s="72"/>
      <c r="B25" s="67"/>
      <c r="C25" s="74"/>
      <c r="D25" s="75"/>
      <c r="E25" s="75"/>
      <c r="F25" s="13"/>
      <c r="G25" s="13"/>
      <c r="H25" s="13"/>
      <c r="I25" s="13"/>
      <c r="J25" s="13"/>
      <c r="K25" s="14"/>
    </row>
    <row r="26" spans="1:11" s="11" customFormat="1" ht="15.75" x14ac:dyDescent="0.25">
      <c r="A26" s="72"/>
      <c r="B26" s="67"/>
      <c r="C26" s="74"/>
      <c r="D26" s="75"/>
      <c r="E26" s="75"/>
      <c r="F26" s="13"/>
      <c r="G26" s="13"/>
      <c r="H26" s="13"/>
      <c r="I26" s="13"/>
      <c r="J26" s="13"/>
      <c r="K26" s="14"/>
    </row>
    <row r="27" spans="1:11" s="11" customFormat="1" ht="15.75" x14ac:dyDescent="0.25">
      <c r="A27" s="72"/>
      <c r="B27" s="67"/>
      <c r="C27" s="74"/>
      <c r="D27" s="75"/>
      <c r="E27" s="75"/>
      <c r="F27" s="13"/>
      <c r="G27" s="13"/>
      <c r="H27" s="13"/>
      <c r="I27" s="13"/>
      <c r="J27" s="13"/>
      <c r="K27" s="14"/>
    </row>
    <row r="28" spans="1:11" s="11" customFormat="1" ht="15.75" x14ac:dyDescent="0.25">
      <c r="A28" s="72"/>
      <c r="B28" s="67"/>
      <c r="C28" s="74"/>
      <c r="D28" s="75"/>
      <c r="E28" s="75"/>
      <c r="F28" s="13"/>
      <c r="G28" s="13"/>
      <c r="H28" s="13"/>
      <c r="I28" s="13"/>
      <c r="J28" s="13"/>
      <c r="K28" s="14"/>
    </row>
    <row r="29" spans="1:11" s="11" customFormat="1" x14ac:dyDescent="0.25">
      <c r="A29" s="12"/>
      <c r="B29" s="24"/>
      <c r="C29" s="24"/>
      <c r="D29" s="13"/>
      <c r="E29" s="13"/>
      <c r="F29" s="13"/>
      <c r="G29" s="13"/>
      <c r="H29" s="13"/>
      <c r="I29" s="13"/>
      <c r="J29" s="13"/>
      <c r="K29" s="14"/>
    </row>
    <row r="30" spans="1:11" s="11" customFormat="1" x14ac:dyDescent="0.25">
      <c r="A30" s="12"/>
      <c r="B30" s="24"/>
      <c r="C30" s="24"/>
      <c r="D30" s="13"/>
      <c r="E30" s="13"/>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12"/>
      <c r="C40" s="12"/>
      <c r="D40" s="13"/>
      <c r="E40" s="13"/>
      <c r="F40" s="13"/>
      <c r="G40" s="13"/>
      <c r="H40" s="13"/>
      <c r="I40" s="13"/>
      <c r="J40" s="13"/>
      <c r="K40" s="14"/>
    </row>
    <row r="41" spans="1:11" s="11" customFormat="1" x14ac:dyDescent="0.25">
      <c r="A41" s="12"/>
      <c r="B41" s="12"/>
      <c r="C41" s="12"/>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c r="G73" s="13"/>
      <c r="H73" s="13"/>
      <c r="I73" s="13"/>
      <c r="J73" s="13"/>
      <c r="K73" s="14"/>
    </row>
    <row r="74" spans="1:11" s="11" customFormat="1" x14ac:dyDescent="0.25">
      <c r="A74" s="12"/>
      <c r="B74" s="12"/>
      <c r="C74" s="12"/>
      <c r="D74" s="13"/>
      <c r="E74" s="13"/>
      <c r="F74" s="13"/>
      <c r="G74" s="13"/>
      <c r="H74" s="13"/>
      <c r="I74" s="13"/>
      <c r="J74" s="13"/>
      <c r="K74" s="14"/>
    </row>
    <row r="75" spans="1:11" s="11" customFormat="1" x14ac:dyDescent="0.25">
      <c r="A75" s="12"/>
      <c r="B75" s="12"/>
      <c r="C75" s="12"/>
      <c r="D75" s="13"/>
      <c r="E75" s="13"/>
      <c r="F75" s="13"/>
      <c r="G75" s="13"/>
      <c r="H75" s="13"/>
      <c r="I75" s="13"/>
      <c r="J75" s="13"/>
      <c r="K75" s="14"/>
    </row>
    <row r="76" spans="1:11" s="11" customFormat="1" x14ac:dyDescent="0.25">
      <c r="A76" s="12"/>
      <c r="B76" s="12"/>
      <c r="C76" s="12"/>
      <c r="D76" s="13"/>
      <c r="E76" s="13"/>
      <c r="F76" s="13" t="str">
        <f t="shared" ref="F76:F86" si="7">IF(OR(B76&lt;&gt;"",J76&lt;&gt;""),CONCATENATE($C$7,"_",$A76,IF($G$4="Cuaderno de Estudio","_small",CONCATENATE(IF(I76="","","n"),IF(LEFT($G$5,1)="F",".jpg",".png")))),"")</f>
        <v/>
      </c>
      <c r="G76" s="13" t="str">
        <f>IF(F76&lt;&gt;"",IF($G$4="Recurso",IF(LEFT($G$5,1)="M",VLOOKUP($G$5,'Definición técnica de imagenes'!$A$3:$G$17,5,FALSE),IF($G$5="F1",'Definición técnica de imagenes'!$E$15,'Definición técnica de imagenes'!$F$13)),'Definición técnica de imagenes'!$E$16),"")</f>
        <v/>
      </c>
      <c r="H76" s="13" t="str">
        <f t="shared" ref="H76:H86" si="8">IF(I76&lt;&gt;"",IF(OR(B76&lt;&gt;"",J76&lt;&gt;""),CONCATENATE($C$7,"_",$A76,IF($G$4="Cuaderno de Estudio","_zoom",CONCATENATE("a",IF(LEFT($G$5,1)="F",".jpg",".png")))),""),"")</f>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7"/>
        <v/>
      </c>
      <c r="G77" s="13" t="str">
        <f>IF(F77&lt;&gt;"",IF($G$4="Recurso",IF(LEFT($G$5,1)="M",VLOOKUP($G$5,'Definición técnica de imagenes'!$A$3:$G$17,5,FALSE),IF($G$5="F1",'Definición técnica de imagenes'!$E$15,'Definición técnica de imagenes'!$F$13)),'Definición técnica de imagenes'!$E$16),"")</f>
        <v/>
      </c>
      <c r="H77" s="13" t="str">
        <f t="shared" si="8"/>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7"/>
        <v/>
      </c>
      <c r="G78" s="13" t="str">
        <f>IF(F78&lt;&gt;"",IF($G$4="Recurso",IF(LEFT($G$5,1)="M",VLOOKUP($G$5,'Definición técnica de imagenes'!$A$3:$G$17,5,FALSE),IF($G$5="F1",'Definición técnica de imagenes'!$E$15,'Definición técnica de imagenes'!$F$13)),'Definición técnica de imagenes'!$E$16),"")</f>
        <v/>
      </c>
      <c r="H78" s="13" t="str">
        <f t="shared" si="8"/>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7"/>
        <v/>
      </c>
      <c r="G79" s="13" t="str">
        <f>IF(F79&lt;&gt;"",IF($G$4="Recurso",IF(LEFT($G$5,1)="M",VLOOKUP($G$5,'Definición técnica de imagenes'!$A$3:$G$17,5,FALSE),IF($G$5="F1",'Definición técnica de imagenes'!$E$15,'Definición técnica de imagenes'!$F$13)),'Definición técnica de imagenes'!$E$16),"")</f>
        <v/>
      </c>
      <c r="H79" s="13" t="str">
        <f t="shared" si="8"/>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7"/>
        <v/>
      </c>
      <c r="G80" s="13" t="str">
        <f>IF(F80&lt;&gt;"",IF($G$4="Recurso",IF(LEFT($G$5,1)="M",VLOOKUP($G$5,'Definición técnica de imagenes'!$A$3:$G$17,5,FALSE),IF($G$5="F1",'Definición técnica de imagenes'!$E$15,'Definición técnica de imagenes'!$F$13)),'Definición técnica de imagenes'!$E$16),"")</f>
        <v/>
      </c>
      <c r="H80" s="13" t="str">
        <f t="shared" si="8"/>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7"/>
        <v/>
      </c>
      <c r="G81" s="13" t="str">
        <f>IF(F81&lt;&gt;"",IF($G$4="Recurso",IF(LEFT($G$5,1)="M",VLOOKUP($G$5,'Definición técnica de imagenes'!$A$3:$G$17,5,FALSE),IF($G$5="F1",'Definición técnica de imagenes'!$E$15,'Definición técnica de imagenes'!$F$13)),'Definición técnica de imagenes'!$E$16),"")</f>
        <v/>
      </c>
      <c r="H81" s="13" t="str">
        <f t="shared" si="8"/>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7"/>
        <v/>
      </c>
      <c r="G82" s="13" t="str">
        <f>IF(F82&lt;&gt;"",IF($G$4="Recurso",IF(LEFT($G$5,1)="M",VLOOKUP($G$5,'Definición técnica de imagenes'!$A$3:$G$17,5,FALSE),IF($G$5="F1",'Definición técnica de imagenes'!$E$15,'Definición técnica de imagenes'!$F$13)),'Definición técnica de imagenes'!$E$16),"")</f>
        <v/>
      </c>
      <c r="H82" s="13" t="str">
        <f t="shared" si="8"/>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7"/>
        <v/>
      </c>
      <c r="G83" s="13" t="str">
        <f>IF(F83&lt;&gt;"",IF($G$4="Recurso",IF(LEFT($G$5,1)="M",VLOOKUP($G$5,'Definición técnica de imagenes'!$A$3:$G$17,5,FALSE),IF($G$5="F1",'Definición técnica de imagenes'!$E$15,'Definición técnica de imagenes'!$F$13)),'Definición técnica de imagenes'!$E$16),"")</f>
        <v/>
      </c>
      <c r="H83" s="13" t="str">
        <f t="shared" si="8"/>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7"/>
        <v/>
      </c>
      <c r="G84" s="13" t="str">
        <f>IF(F84&lt;&gt;"",IF($G$4="Recurso",IF(LEFT($G$5,1)="M",VLOOKUP($G$5,'Definición técnica de imagenes'!$A$3:$G$17,5,FALSE),IF($G$5="F1",'Definición técnica de imagenes'!$E$15,'Definición técnica de imagenes'!$F$13)),'Definición técnica de imagenes'!$E$16),"")</f>
        <v/>
      </c>
      <c r="H84" s="13" t="str">
        <f t="shared" si="8"/>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7"/>
        <v/>
      </c>
      <c r="G85" s="13" t="str">
        <f>IF(F85&lt;&gt;"",IF($G$4="Recurso",IF(LEFT($G$5,1)="M",VLOOKUP($G$5,'Definición técnica de imagenes'!$A$3:$G$17,5,FALSE),IF($G$5="F1",'Definición técnica de imagenes'!$E$15,'Definición técnica de imagenes'!$F$13)),'Definición técnica de imagenes'!$E$16),"")</f>
        <v/>
      </c>
      <c r="H85" s="13" t="str">
        <f t="shared" si="8"/>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7"/>
        <v/>
      </c>
      <c r="G86" s="13" t="str">
        <f>IF(F86&lt;&gt;"",IF($G$4="Recurso",IF(LEFT($G$5,1)="M",VLOOKUP($G$5,'Definición técnica de imagenes'!$A$3:$G$17,5,FALSE),IF($G$5="F1",'Definición técnica de imagenes'!$E$15,'Definición técnica de imagenes'!$F$13)),'Definición técnica de imagenes'!$E$16),"")</f>
        <v/>
      </c>
      <c r="H86" s="13" t="str">
        <f t="shared" si="8"/>
        <v/>
      </c>
      <c r="I86" s="13" t="str">
        <f>IF(OR(B86&lt;&gt;"",J86&lt;&gt;""),IF($G$4="Recurso",IF(LEFT($G$5,1)="M",VLOOKUP($G$5,'Definición técnica de imagenes'!$A$3:$G$17,6,FALSE),IF($G$5="F1","","")),'Definición técnica de imagenes'!$F$16),"")</f>
        <v/>
      </c>
      <c r="J86" s="13"/>
      <c r="K86"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hyperlinks>
    <hyperlink ref="B10" r:id="rId1" location="/cuaderno-estudio?UnidadID=364"/>
    <hyperlink ref="B11" r:id="rId2" location="/cuaderno-estudio?UnidadID=364"/>
    <hyperlink ref="B12" r:id="rId3" location="/cuaderno-estudio?UnidadID=364"/>
    <hyperlink ref="B13" r:id="rId4" location="/cuaderno-estudio?UnidadID=364"/>
    <hyperlink ref="B14" r:id="rId5" location="/cuaderno-estudio?UnidadID=364"/>
    <hyperlink ref="B15" r:id="rId6" location="/cuaderno-estudio?UnidadID=364"/>
    <hyperlink ref="B16" r:id="rId7" location="/cuaderno-estudio?UnidadID=364"/>
    <hyperlink ref="B17" r:id="rId8" location="/cuaderno-estudio?UnidadID=364"/>
  </hyperlinks>
  <pageMargins left="0.75" right="0.75" top="1" bottom="1" header="0.5" footer="0.5"/>
  <pageSetup orientation="portrait" horizontalDpi="4294967292" verticalDpi="4294967292"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3" t="s">
        <v>39</v>
      </c>
      <c r="B1" s="94"/>
      <c r="C1" s="94"/>
      <c r="D1" s="94"/>
      <c r="E1" s="94"/>
      <c r="F1" s="95"/>
    </row>
    <row r="2" spans="1:11" x14ac:dyDescent="0.25">
      <c r="A2" s="34" t="s">
        <v>43</v>
      </c>
      <c r="B2" s="35"/>
      <c r="C2" s="96" t="s">
        <v>14</v>
      </c>
      <c r="D2" s="97"/>
      <c r="E2" s="98"/>
      <c r="F2" s="36"/>
    </row>
    <row r="3" spans="1:11" ht="63" x14ac:dyDescent="0.25">
      <c r="A3" s="37" t="s">
        <v>44</v>
      </c>
      <c r="B3" s="35"/>
      <c r="C3" s="102" t="s">
        <v>15</v>
      </c>
      <c r="D3" s="103"/>
      <c r="E3" s="104"/>
      <c r="F3" s="36"/>
      <c r="H3" s="26" t="s">
        <v>19</v>
      </c>
      <c r="I3" s="26" t="s">
        <v>20</v>
      </c>
      <c r="J3" s="26" t="s">
        <v>21</v>
      </c>
      <c r="K3" s="26" t="s">
        <v>53</v>
      </c>
    </row>
    <row r="4" spans="1:11" ht="31.5" x14ac:dyDescent="0.25">
      <c r="A4" s="34" t="s">
        <v>45</v>
      </c>
      <c r="B4" s="35"/>
      <c r="C4" s="30" t="s">
        <v>16</v>
      </c>
      <c r="D4" s="29" t="s">
        <v>17</v>
      </c>
      <c r="E4" s="33" t="s">
        <v>18</v>
      </c>
      <c r="F4" s="36"/>
      <c r="H4" s="26" t="s">
        <v>22</v>
      </c>
      <c r="I4" s="26" t="s">
        <v>26</v>
      </c>
      <c r="J4" s="26">
        <v>1</v>
      </c>
      <c r="K4" s="26">
        <v>1</v>
      </c>
    </row>
    <row r="5" spans="1:11" ht="79.5" thickBot="1" x14ac:dyDescent="0.3">
      <c r="A5" s="37" t="s">
        <v>46</v>
      </c>
      <c r="B5" s="35"/>
      <c r="C5" s="32" t="s">
        <v>36</v>
      </c>
      <c r="D5" s="105" t="str">
        <f>CONCATENATE(H21,"_",I21,"_",J21,"_CO")</f>
        <v>LE_07_04_CO</v>
      </c>
      <c r="E5" s="106"/>
      <c r="F5" s="36"/>
      <c r="H5" s="26" t="s">
        <v>23</v>
      </c>
      <c r="I5" s="26" t="s">
        <v>27</v>
      </c>
      <c r="J5" s="26">
        <v>2</v>
      </c>
      <c r="K5" s="26">
        <v>2</v>
      </c>
    </row>
    <row r="6" spans="1:11" ht="32.25" thickBot="1" x14ac:dyDescent="0.3">
      <c r="A6" s="34" t="s">
        <v>11</v>
      </c>
      <c r="B6" s="35"/>
      <c r="C6" s="35"/>
      <c r="D6" s="35"/>
      <c r="E6" s="35"/>
      <c r="F6" s="36"/>
      <c r="H6" s="26" t="s">
        <v>24</v>
      </c>
      <c r="I6" s="26" t="s">
        <v>28</v>
      </c>
      <c r="J6" s="26">
        <v>3</v>
      </c>
      <c r="K6" s="26">
        <v>3</v>
      </c>
    </row>
    <row r="7" spans="1:11" ht="48" thickBot="1" x14ac:dyDescent="0.3">
      <c r="A7" s="37" t="s">
        <v>12</v>
      </c>
      <c r="B7" s="35"/>
      <c r="C7" s="66" t="s">
        <v>144</v>
      </c>
      <c r="D7" s="91" t="str">
        <f>CONCATENATE("SolicitudGrafica_",D5,".xls")</f>
        <v>SolicitudGrafica_LE_07_04_CO.xls</v>
      </c>
      <c r="E7" s="91"/>
      <c r="F7" s="92"/>
      <c r="H7" s="26" t="s">
        <v>25</v>
      </c>
      <c r="I7" s="26" t="s">
        <v>29</v>
      </c>
      <c r="J7" s="26">
        <v>4</v>
      </c>
      <c r="K7" s="26">
        <v>4</v>
      </c>
    </row>
    <row r="8" spans="1:11" ht="47.25" x14ac:dyDescent="0.25">
      <c r="A8" s="37" t="s">
        <v>54</v>
      </c>
      <c r="B8" s="35"/>
      <c r="C8" s="35"/>
      <c r="D8" s="35"/>
      <c r="E8" s="35"/>
      <c r="F8" s="36"/>
      <c r="I8" s="26" t="s">
        <v>30</v>
      </c>
      <c r="J8" s="26">
        <v>5</v>
      </c>
      <c r="K8" s="26">
        <v>5</v>
      </c>
    </row>
    <row r="9" spans="1:11" ht="47.25" x14ac:dyDescent="0.25">
      <c r="A9" s="37" t="s">
        <v>13</v>
      </c>
      <c r="B9" s="35"/>
      <c r="C9" s="35"/>
      <c r="D9" s="35"/>
      <c r="E9" s="35"/>
      <c r="F9" s="36"/>
      <c r="I9" s="26" t="s">
        <v>31</v>
      </c>
      <c r="J9" s="26">
        <v>6</v>
      </c>
      <c r="K9" s="26">
        <v>6</v>
      </c>
    </row>
    <row r="10" spans="1:11" ht="32.25" thickBot="1" x14ac:dyDescent="0.3">
      <c r="A10" s="38" t="s">
        <v>37</v>
      </c>
      <c r="B10" s="39"/>
      <c r="C10" s="39"/>
      <c r="D10" s="39"/>
      <c r="E10" s="39"/>
      <c r="F10" s="40"/>
      <c r="I10" s="26" t="s">
        <v>32</v>
      </c>
      <c r="J10" s="26">
        <v>7</v>
      </c>
      <c r="K10" s="26">
        <v>7</v>
      </c>
    </row>
    <row r="11" spans="1:11" x14ac:dyDescent="0.25">
      <c r="I11" s="26" t="s">
        <v>33</v>
      </c>
      <c r="J11" s="26">
        <v>8</v>
      </c>
      <c r="K11" s="26">
        <v>8</v>
      </c>
    </row>
    <row r="12" spans="1:11" ht="16.5" thickBot="1" x14ac:dyDescent="0.3">
      <c r="I12" s="26" t="s">
        <v>38</v>
      </c>
      <c r="J12" s="26">
        <v>9</v>
      </c>
      <c r="K12" s="26">
        <v>9</v>
      </c>
    </row>
    <row r="13" spans="1:11" x14ac:dyDescent="0.25">
      <c r="A13" s="93" t="s">
        <v>42</v>
      </c>
      <c r="B13" s="94"/>
      <c r="C13" s="94"/>
      <c r="D13" s="94"/>
      <c r="E13" s="94"/>
      <c r="F13" s="95"/>
      <c r="I13" s="26" t="s">
        <v>34</v>
      </c>
      <c r="J13" s="26">
        <v>10</v>
      </c>
      <c r="K13" s="26">
        <v>10</v>
      </c>
    </row>
    <row r="14" spans="1:11" ht="16.5" thickBot="1" x14ac:dyDescent="0.3">
      <c r="A14" s="37"/>
      <c r="B14" s="35"/>
      <c r="C14" s="35"/>
      <c r="D14" s="35"/>
      <c r="E14" s="35"/>
      <c r="F14" s="36"/>
      <c r="I14" s="26" t="s">
        <v>35</v>
      </c>
      <c r="J14" s="26">
        <v>11</v>
      </c>
      <c r="K14" s="26">
        <v>11</v>
      </c>
    </row>
    <row r="15" spans="1:11" x14ac:dyDescent="0.25">
      <c r="A15" s="34" t="s">
        <v>47</v>
      </c>
      <c r="B15" s="35"/>
      <c r="C15" s="96" t="s">
        <v>50</v>
      </c>
      <c r="D15" s="97"/>
      <c r="E15" s="97"/>
      <c r="F15" s="98"/>
      <c r="J15" s="26">
        <v>12</v>
      </c>
      <c r="K15" s="26">
        <v>12</v>
      </c>
    </row>
    <row r="16" spans="1:11" ht="67.150000000000006" customHeight="1" x14ac:dyDescent="0.25">
      <c r="A16" s="37" t="s">
        <v>48</v>
      </c>
      <c r="B16" s="35"/>
      <c r="C16" s="30" t="s">
        <v>16</v>
      </c>
      <c r="D16" s="29" t="s">
        <v>17</v>
      </c>
      <c r="E16" s="29" t="s">
        <v>18</v>
      </c>
      <c r="F16" s="31" t="s">
        <v>51</v>
      </c>
      <c r="J16" s="26">
        <v>13</v>
      </c>
      <c r="K16" s="26">
        <v>13</v>
      </c>
    </row>
    <row r="17" spans="1:11" ht="32.1" customHeight="1" thickBot="1" x14ac:dyDescent="0.3">
      <c r="A17" s="34" t="s">
        <v>45</v>
      </c>
      <c r="B17" s="35"/>
      <c r="C17" s="32" t="s">
        <v>36</v>
      </c>
      <c r="D17" s="99" t="str">
        <f>CONCATENATE(H21,"_",I21,"_",J21,"_",K45)</f>
        <v>LE_07_04_REC10</v>
      </c>
      <c r="E17" s="100"/>
      <c r="F17" s="101"/>
      <c r="J17" s="26">
        <v>14</v>
      </c>
      <c r="K17" s="26">
        <v>14</v>
      </c>
    </row>
    <row r="18" spans="1:11" ht="79.5" thickBot="1" x14ac:dyDescent="0.3">
      <c r="A18" s="37" t="s">
        <v>49</v>
      </c>
      <c r="B18" s="35"/>
      <c r="C18" s="66" t="s">
        <v>145</v>
      </c>
      <c r="D18" s="91" t="str">
        <f>CONCATENATE("SolicitudGrafica_",D17,".xls")</f>
        <v>SolicitudGrafica_LE_07_04_REC10.xls</v>
      </c>
      <c r="E18" s="91"/>
      <c r="F18" s="92"/>
      <c r="J18" s="26">
        <v>15</v>
      </c>
      <c r="K18" s="26">
        <v>15</v>
      </c>
    </row>
    <row r="19" spans="1:11" x14ac:dyDescent="0.25">
      <c r="A19" s="34" t="s">
        <v>11</v>
      </c>
      <c r="B19" s="35"/>
      <c r="C19" s="35"/>
      <c r="D19" s="35"/>
      <c r="E19" s="35"/>
      <c r="F19" s="36"/>
      <c r="H19" s="26">
        <v>3</v>
      </c>
      <c r="J19" s="26">
        <v>16</v>
      </c>
      <c r="K19" s="26">
        <v>16</v>
      </c>
    </row>
    <row r="20" spans="1:11" ht="63.75" thickBot="1" x14ac:dyDescent="0.3">
      <c r="A20" s="38" t="s">
        <v>52</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9" width="22.25" style="26" customWidth="1"/>
    <col min="10" max="10" width="20.75" style="26" customWidth="1"/>
    <col min="11" max="11" width="44.5" style="26" customWidth="1"/>
    <col min="12" max="16384" width="10.875" style="26"/>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45" t="s">
        <v>66</v>
      </c>
      <c r="I2" s="45" t="s">
        <v>67</v>
      </c>
      <c r="J2" s="45" t="s">
        <v>68</v>
      </c>
    </row>
    <row r="3" spans="1:11" s="47" customFormat="1" x14ac:dyDescent="0.25">
      <c r="A3" s="46" t="s">
        <v>70</v>
      </c>
      <c r="B3" s="46" t="s">
        <v>71</v>
      </c>
      <c r="C3" s="46" t="s">
        <v>72</v>
      </c>
      <c r="D3" s="46" t="s">
        <v>73</v>
      </c>
      <c r="E3" s="46" t="s">
        <v>74</v>
      </c>
      <c r="F3" s="46"/>
      <c r="G3" s="46"/>
      <c r="H3" s="46" t="s">
        <v>75</v>
      </c>
      <c r="I3" s="46"/>
      <c r="J3" s="46"/>
    </row>
    <row r="4" spans="1:11" s="47" customFormat="1" x14ac:dyDescent="0.25">
      <c r="A4" s="48" t="s">
        <v>58</v>
      </c>
      <c r="B4" s="48" t="s">
        <v>76</v>
      </c>
      <c r="C4" s="48" t="s">
        <v>72</v>
      </c>
      <c r="D4" s="48" t="s">
        <v>73</v>
      </c>
      <c r="E4" s="48" t="s">
        <v>77</v>
      </c>
      <c r="F4" s="48" t="s">
        <v>78</v>
      </c>
      <c r="G4" s="48"/>
      <c r="H4" s="48" t="s">
        <v>79</v>
      </c>
      <c r="I4" s="48" t="s">
        <v>80</v>
      </c>
      <c r="J4" s="48"/>
    </row>
    <row r="5" spans="1:11" s="47" customFormat="1" x14ac:dyDescent="0.25">
      <c r="A5" s="49" t="s">
        <v>81</v>
      </c>
      <c r="B5" s="48" t="s">
        <v>82</v>
      </c>
      <c r="C5" s="48" t="s">
        <v>72</v>
      </c>
      <c r="D5" s="48" t="s">
        <v>73</v>
      </c>
      <c r="E5" s="48" t="s">
        <v>77</v>
      </c>
      <c r="F5" s="48" t="s">
        <v>78</v>
      </c>
      <c r="G5" s="50"/>
      <c r="H5" s="48" t="s">
        <v>79</v>
      </c>
      <c r="I5" s="48" t="s">
        <v>80</v>
      </c>
      <c r="J5" s="50"/>
    </row>
    <row r="6" spans="1:11" s="47" customFormat="1" x14ac:dyDescent="0.25">
      <c r="A6" s="48" t="s">
        <v>59</v>
      </c>
      <c r="B6" s="48" t="s">
        <v>83</v>
      </c>
      <c r="C6" s="48" t="s">
        <v>72</v>
      </c>
      <c r="D6" s="48" t="s">
        <v>73</v>
      </c>
      <c r="E6" s="48" t="s">
        <v>77</v>
      </c>
      <c r="F6" s="48" t="s">
        <v>78</v>
      </c>
      <c r="G6" s="48" t="s">
        <v>74</v>
      </c>
      <c r="H6" s="48" t="s">
        <v>79</v>
      </c>
      <c r="I6" s="48" t="s">
        <v>80</v>
      </c>
      <c r="J6" s="48" t="s">
        <v>84</v>
      </c>
    </row>
    <row r="7" spans="1:11" s="47" customFormat="1" ht="25.5" x14ac:dyDescent="0.25">
      <c r="A7" s="48" t="s">
        <v>85</v>
      </c>
      <c r="B7" s="48" t="s">
        <v>86</v>
      </c>
      <c r="C7" s="48" t="s">
        <v>72</v>
      </c>
      <c r="D7" s="48" t="s">
        <v>73</v>
      </c>
      <c r="E7" s="48" t="s">
        <v>77</v>
      </c>
      <c r="F7" s="48" t="s">
        <v>78</v>
      </c>
      <c r="G7" s="48"/>
      <c r="H7" s="48" t="s">
        <v>79</v>
      </c>
      <c r="I7" s="48" t="s">
        <v>80</v>
      </c>
      <c r="J7" s="48"/>
    </row>
    <row r="8" spans="1:11" s="47" customFormat="1" ht="25.5" x14ac:dyDescent="0.25">
      <c r="A8" s="48" t="s">
        <v>87</v>
      </c>
      <c r="B8" s="48" t="s">
        <v>88</v>
      </c>
      <c r="C8" s="48" t="s">
        <v>72</v>
      </c>
      <c r="D8" s="48" t="s">
        <v>73</v>
      </c>
      <c r="E8" s="48" t="s">
        <v>77</v>
      </c>
      <c r="F8" s="48" t="s">
        <v>78</v>
      </c>
      <c r="G8" s="48"/>
      <c r="H8" s="48" t="s">
        <v>79</v>
      </c>
      <c r="I8" s="48" t="s">
        <v>80</v>
      </c>
      <c r="J8" s="48"/>
    </row>
    <row r="9" spans="1:11" s="47" customFormat="1" x14ac:dyDescent="0.25">
      <c r="A9" s="48" t="s">
        <v>89</v>
      </c>
      <c r="B9" s="48" t="s">
        <v>90</v>
      </c>
      <c r="C9" s="48" t="s">
        <v>72</v>
      </c>
      <c r="D9" s="48" t="s">
        <v>73</v>
      </c>
      <c r="E9" s="48" t="s">
        <v>77</v>
      </c>
      <c r="F9" s="48" t="s">
        <v>78</v>
      </c>
      <c r="G9" s="48"/>
      <c r="H9" s="48" t="s">
        <v>79</v>
      </c>
      <c r="I9" s="48" t="s">
        <v>80</v>
      </c>
      <c r="J9" s="48"/>
    </row>
    <row r="10" spans="1:11" s="47" customFormat="1" x14ac:dyDescent="0.25">
      <c r="A10" s="48" t="s">
        <v>91</v>
      </c>
      <c r="B10" s="48" t="s">
        <v>92</v>
      </c>
      <c r="C10" s="48" t="s">
        <v>72</v>
      </c>
      <c r="D10" s="48" t="s">
        <v>73</v>
      </c>
      <c r="E10" s="48" t="s">
        <v>93</v>
      </c>
      <c r="F10" s="48"/>
      <c r="G10" s="48"/>
      <c r="H10" s="48" t="s">
        <v>75</v>
      </c>
      <c r="I10" s="48"/>
      <c r="J10" s="48"/>
    </row>
    <row r="11" spans="1:11" s="47" customFormat="1" ht="25.5" x14ac:dyDescent="0.25">
      <c r="A11" s="48" t="s">
        <v>94</v>
      </c>
      <c r="B11" s="48" t="s">
        <v>95</v>
      </c>
      <c r="C11" s="48" t="s">
        <v>72</v>
      </c>
      <c r="D11" s="48" t="s">
        <v>73</v>
      </c>
      <c r="E11" s="48" t="s">
        <v>77</v>
      </c>
      <c r="F11" s="48" t="s">
        <v>78</v>
      </c>
      <c r="G11" s="48"/>
      <c r="H11" s="48" t="s">
        <v>79</v>
      </c>
      <c r="I11" s="48" t="s">
        <v>80</v>
      </c>
      <c r="J11" s="48"/>
    </row>
    <row r="12" spans="1:11" s="47" customFormat="1" x14ac:dyDescent="0.25">
      <c r="A12" s="48" t="s">
        <v>96</v>
      </c>
      <c r="B12" s="48" t="s">
        <v>97</v>
      </c>
      <c r="C12" s="48" t="s">
        <v>72</v>
      </c>
      <c r="D12" s="48" t="s">
        <v>73</v>
      </c>
      <c r="E12" s="48" t="s">
        <v>77</v>
      </c>
      <c r="F12" s="48" t="s">
        <v>78</v>
      </c>
      <c r="G12" s="48"/>
      <c r="H12" s="48" t="s">
        <v>79</v>
      </c>
      <c r="I12" s="48" t="s">
        <v>80</v>
      </c>
      <c r="J12" s="48"/>
    </row>
    <row r="13" spans="1:11" ht="63" x14ac:dyDescent="0.25">
      <c r="A13" s="51" t="s">
        <v>98</v>
      </c>
      <c r="B13" s="51" t="s">
        <v>99</v>
      </c>
      <c r="C13" s="48" t="s">
        <v>72</v>
      </c>
      <c r="D13" s="52" t="s">
        <v>100</v>
      </c>
      <c r="E13" s="52"/>
      <c r="F13" s="53" t="s">
        <v>142</v>
      </c>
      <c r="G13" s="51"/>
      <c r="H13" s="48"/>
      <c r="I13" s="48" t="s">
        <v>75</v>
      </c>
      <c r="J13" s="51"/>
      <c r="K13" s="26" t="s">
        <v>101</v>
      </c>
    </row>
    <row r="14" spans="1:11" x14ac:dyDescent="0.25">
      <c r="A14" s="51" t="s">
        <v>102</v>
      </c>
      <c r="B14" s="51" t="s">
        <v>103</v>
      </c>
      <c r="C14" s="48" t="s">
        <v>72</v>
      </c>
      <c r="D14" s="52" t="s">
        <v>73</v>
      </c>
      <c r="E14" s="52"/>
      <c r="F14" s="53" t="s">
        <v>143</v>
      </c>
      <c r="G14" s="51"/>
      <c r="H14" s="48"/>
      <c r="I14" s="48" t="s">
        <v>75</v>
      </c>
      <c r="J14" s="51"/>
    </row>
    <row r="15" spans="1:11" ht="31.5" x14ac:dyDescent="0.25">
      <c r="A15" s="51" t="s">
        <v>104</v>
      </c>
      <c r="B15" s="51" t="s">
        <v>105</v>
      </c>
      <c r="C15" s="48" t="s">
        <v>106</v>
      </c>
      <c r="D15" s="51" t="s">
        <v>100</v>
      </c>
      <c r="E15" s="51" t="s">
        <v>141</v>
      </c>
      <c r="F15" s="51"/>
      <c r="G15" s="51"/>
      <c r="H15" s="48" t="s">
        <v>75</v>
      </c>
      <c r="I15" s="51"/>
      <c r="J15" s="51"/>
      <c r="K15" s="26" t="s">
        <v>107</v>
      </c>
    </row>
    <row r="16" spans="1:11" ht="94.5" x14ac:dyDescent="0.25">
      <c r="A16" s="53" t="s">
        <v>108</v>
      </c>
      <c r="B16" s="53"/>
      <c r="C16" s="49" t="s">
        <v>106</v>
      </c>
      <c r="D16" s="53" t="s">
        <v>109</v>
      </c>
      <c r="E16" s="52" t="s">
        <v>139</v>
      </c>
      <c r="F16" s="52" t="s">
        <v>140</v>
      </c>
      <c r="G16" s="52"/>
      <c r="H16" s="53" t="s">
        <v>110</v>
      </c>
      <c r="I16" s="53" t="s">
        <v>111</v>
      </c>
      <c r="J16" s="52"/>
      <c r="K16" s="54" t="s">
        <v>112</v>
      </c>
    </row>
    <row r="17" spans="1:11" ht="25.5" x14ac:dyDescent="0.25">
      <c r="A17" s="48" t="s">
        <v>113</v>
      </c>
      <c r="B17" s="48"/>
      <c r="C17" s="48" t="s">
        <v>72</v>
      </c>
      <c r="D17" s="48" t="s">
        <v>73</v>
      </c>
      <c r="E17" s="48" t="s">
        <v>114</v>
      </c>
      <c r="F17" s="48" t="s">
        <v>115</v>
      </c>
      <c r="G17" s="48"/>
      <c r="H17" s="55" t="s">
        <v>116</v>
      </c>
      <c r="I17" s="55" t="s">
        <v>117</v>
      </c>
      <c r="J17" s="48"/>
      <c r="K17" s="56" t="s">
        <v>118</v>
      </c>
    </row>
    <row r="20" spans="1:11" x14ac:dyDescent="0.25">
      <c r="A20" s="57" t="s">
        <v>119</v>
      </c>
    </row>
    <row r="21" spans="1:11" x14ac:dyDescent="0.25">
      <c r="A21" s="58" t="s">
        <v>120</v>
      </c>
      <c r="B21" s="59" t="s">
        <v>121</v>
      </c>
      <c r="C21" s="60" t="s">
        <v>122</v>
      </c>
      <c r="D21" s="59"/>
      <c r="E21" s="59"/>
    </row>
    <row r="22" spans="1:11" x14ac:dyDescent="0.25">
      <c r="A22" s="61" t="s">
        <v>123</v>
      </c>
      <c r="B22" s="62" t="s">
        <v>124</v>
      </c>
      <c r="C22" s="63" t="s">
        <v>125</v>
      </c>
      <c r="D22" s="62"/>
      <c r="E22" s="62"/>
    </row>
    <row r="23" spans="1:11" x14ac:dyDescent="0.25">
      <c r="A23" s="61" t="s">
        <v>126</v>
      </c>
      <c r="B23" s="62" t="s">
        <v>127</v>
      </c>
      <c r="C23" s="63" t="s">
        <v>128</v>
      </c>
      <c r="D23" s="62"/>
      <c r="E23" s="62"/>
    </row>
    <row r="24" spans="1:11" ht="31.5" x14ac:dyDescent="0.25">
      <c r="A24" s="61" t="s">
        <v>129</v>
      </c>
      <c r="B24" s="62" t="s">
        <v>130</v>
      </c>
      <c r="C24" s="63" t="s">
        <v>131</v>
      </c>
      <c r="D24" s="62"/>
      <c r="E24" s="62"/>
    </row>
    <row r="25" spans="1:11" x14ac:dyDescent="0.25">
      <c r="A25" s="61" t="s">
        <v>132</v>
      </c>
      <c r="B25" s="62" t="s">
        <v>133</v>
      </c>
      <c r="C25" s="63" t="s">
        <v>134</v>
      </c>
      <c r="D25" s="62"/>
      <c r="E25" s="62"/>
    </row>
    <row r="26" spans="1:11" ht="63" x14ac:dyDescent="0.25">
      <c r="A26" s="61" t="s">
        <v>135</v>
      </c>
      <c r="B26" s="62" t="s">
        <v>136</v>
      </c>
      <c r="C26" s="63" t="s">
        <v>137</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2015-05-31T00:58:21Z</dcterms:modified>
</cp:coreProperties>
</file>