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A11" i="1"/>
  <c r="A12" i="1"/>
  <c r="A13" i="1"/>
  <c r="A14" i="1"/>
  <c r="A15" i="1"/>
  <c r="A16" i="1"/>
  <c r="A17" i="1"/>
  <c r="F5" i="1"/>
  <c r="I21" i="2"/>
  <c r="K45" i="2"/>
  <c r="H21" i="2"/>
  <c r="J21" i="2"/>
  <c r="D17" i="2"/>
  <c r="D5" i="2"/>
</calcChain>
</file>

<file path=xl/sharedStrings.xml><?xml version="1.0" encoding="utf-8"?>
<sst xmlns="http://schemas.openxmlformats.org/spreadsheetml/2006/main" count="225" uniqueCount="153">
  <si>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</si>
  <si>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</si>
  <si>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</si>
  <si>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</si>
  <si>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</si>
  <si>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</si>
  <si>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</si>
  <si>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</si>
  <si>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</si>
  <si>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</si>
  <si>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</si>
  <si>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</si>
  <si>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</si>
  <si>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</si>
  <si>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</si>
  <si>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</si>
  <si>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</si>
  <si>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</si>
  <si>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</si>
  <si>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</si>
  <si>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</si>
  <si>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</si>
  <si>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</si>
  <si>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</si>
  <si>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</si>
  <si>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</si>
  <si>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</si>
  <si>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</si>
  <si>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</si>
  <si>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</si>
  <si>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</si>
  <si>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</si>
  <si>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</si>
  <si>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</si>
  <si>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</si>
  <si>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</si>
  <si>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</si>
  <si>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</si>
  <si>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</si>
  <si>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</si>
  <si>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</si>
  <si>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</si>
  <si>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</si>
  <si>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</si>
  <si>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</si>
  <si>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</si>
  <si>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</si>
  <si>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</si>
  <si>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</si>
  <si>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</si>
  <si>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</si>
  <si>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</si>
  <si>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</si>
  <si>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</si>
  <si>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</si>
  <si>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</si>
  <si>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</si>
  <si>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</si>
  <si>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</si>
  <si>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</si>
  <si>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</si>
  <si>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</si>
  <si>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</si>
  <si>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</si>
  <si>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</si>
  <si>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</si>
  <si>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</si>
  <si>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</si>
  <si>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</si>
  <si>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</si>
  <si>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</si>
  <si>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</si>
  <si>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</si>
  <si>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</si>
  <si>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</si>
  <si>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</si>
  <si>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</si>
  <si>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</si>
  <si>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</si>
  <si>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</si>
  <si>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</si>
  <si>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</si>
  <si>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</si>
  <si>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</si>
  <si>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</si>
  <si>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</si>
  <si>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</si>
  <si>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</si>
  <si>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</si>
  <si>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</si>
  <si>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</si>
  <si>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</si>
  <si>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</si>
  <si>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</si>
  <si>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</si>
  <si>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</si>
  <si>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</si>
  <si>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</si>
  <si>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</si>
  <si>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</si>
  <si>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</si>
  <si>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</si>
  <si>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</si>
  <si>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</si>
  <si>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</si>
  <si>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</si>
  <si>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</si>
  <si>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</si>
  <si>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</si>
  <si>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</si>
  <si>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</si>
  <si>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</si>
  <si>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</si>
  <si>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</si>
  <si>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</si>
  <si>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</si>
  <si>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</si>
  <si>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</si>
  <si>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</si>
  <si>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</si>
  <si>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</si>
  <si>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</si>
  <si>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</si>
  <si>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</si>
  <si>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</si>
  <si>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</si>
  <si>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</si>
  <si>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</si>
  <si>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</si>
  <si>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</si>
  <si>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</si>
  <si>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</si>
  <si>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</si>
  <si>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</si>
  <si>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</si>
  <si>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</si>
  <si>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</si>
  <si>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</si>
  <si>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</si>
  <si>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</si>
  <si>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</si>
  <si>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</si>
  <si>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</si>
  <si>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</si>
  <si>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</si>
  <si>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</si>
  <si>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t>
  </si>
  <si>
    <t>El imperialismo y la primera guerra mundial</t>
  </si>
  <si>
    <t xml:space="preserve">Wiki commons
File:Punch congo rubber cartoon.jpg
</t>
  </si>
  <si>
    <t>Fotografía</t>
  </si>
  <si>
    <t>Vertical</t>
  </si>
  <si>
    <t>FO1</t>
  </si>
  <si>
    <t>CS_09_01_REC100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</si>
</sst>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6"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5"/>
  <sheetViews>
    <sheetView showGridLines="0" tabSelected="1" topLeftCell="F1" zoomScale="120" zoomScaleNormal="120" zoomScalePageLayoutView="140" workbookViewId="0">
      <pane ySplit="9" topLeftCell="A10" activePane="bottomLeft" state="frozen"/>
      <selection pane="bottomLeft" activeCell="C8" sqref="C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78" t="s">
        <v>24</v>
      </c>
      <c r="D2" s="79"/>
      <c r="F2" s="71" t="s">
        <v>1</v>
      </c>
      <c r="G2" s="72"/>
      <c r="H2" s="48"/>
      <c r="I2" s="48"/>
      <c r="J2" s="16"/>
    </row>
    <row r="3" spans="1:16" ht="15.75" x14ac:dyDescent="0.25">
      <c r="A3" s="1"/>
      <c r="B3" s="4" t="s">
        <v>9</v>
      </c>
      <c r="C3" s="80">
        <v>9</v>
      </c>
      <c r="D3" s="81"/>
      <c r="F3" s="73">
        <v>42067</v>
      </c>
      <c r="G3" s="74"/>
      <c r="H3" s="48"/>
      <c r="I3" s="48"/>
      <c r="J3" s="16"/>
    </row>
    <row r="4" spans="1:16" ht="16.5" x14ac:dyDescent="0.3">
      <c r="A4" s="1"/>
      <c r="B4" s="4" t="s">
        <v>55</v>
      </c>
      <c r="C4" s="80" t="s">
        <v>147</v>
      </c>
      <c r="D4" s="81"/>
      <c r="E4" s="5"/>
      <c r="F4" s="47" t="s">
        <v>56</v>
      </c>
      <c r="G4" s="46" t="s">
        <v>57</v>
      </c>
      <c r="H4" s="48"/>
      <c r="I4" s="48"/>
      <c r="J4" s="16"/>
      <c r="K4" s="16"/>
    </row>
    <row r="5" spans="1:16" ht="16.5" thickBot="1" x14ac:dyDescent="0.3">
      <c r="A5" s="1"/>
      <c r="B5" s="6" t="s">
        <v>2</v>
      </c>
      <c r="C5" s="82" t="s">
        <v>146</v>
      </c>
      <c r="D5" s="83"/>
      <c r="E5" s="5"/>
      <c r="F5" s="45" t="str">
        <f>IF(G4="Recurso","Motor del recurso","")</f>
        <v>Motor del recurso</v>
      </c>
      <c r="G5" s="45" t="s">
        <v>96</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152</v>
      </c>
      <c r="D7" s="31" t="s">
        <v>40</v>
      </c>
      <c r="F7" s="1"/>
      <c r="G7" s="1"/>
      <c r="H7" s="1"/>
      <c r="I7" s="1"/>
      <c r="J7" s="16"/>
      <c r="K7" s="16"/>
    </row>
    <row r="8" spans="1:16" s="9" customFormat="1" ht="16.5" thickBot="1" x14ac:dyDescent="0.3">
      <c r="A8" s="10"/>
      <c r="B8" s="10"/>
      <c r="C8" s="10"/>
      <c r="D8" s="11"/>
      <c r="E8" s="11"/>
      <c r="F8" s="75" t="s">
        <v>63</v>
      </c>
      <c r="G8" s="76"/>
      <c r="H8" s="76"/>
      <c r="I8" s="77"/>
      <c r="J8" s="18"/>
      <c r="K8" s="12"/>
      <c r="L8" s="2"/>
      <c r="M8" s="2"/>
      <c r="N8" s="2"/>
      <c r="O8" s="2"/>
      <c r="P8" s="2"/>
    </row>
    <row r="9" spans="1:16" ht="26.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54" x14ac:dyDescent="0.25">
      <c r="A10" s="13" t="s">
        <v>151</v>
      </c>
      <c r="B10" s="26" t="s">
        <v>148</v>
      </c>
      <c r="C10" s="102" t="s">
        <v>152</v>
      </c>
      <c r="D10" s="14" t="s">
        <v>149</v>
      </c>
      <c r="E10" s="14" t="s">
        <v>150</v>
      </c>
      <c r="F10" s="14" t="str">
        <f t="shared" ref="F10:F61" si="0">IF(OR(B10&lt;&gt;"",J10&lt;&gt;""),CONCATENATE($C$7,"_",$A10,IF($G$4="Cuaderno de Estudio","_small",CONCATENATE(IF(I10="","","n"),IF(LEFT($G$5,1)="F",".jpg",".png")))),"")</f>
        <v>CS_09_01_REC100_FO1n.png</v>
      </c>
      <c r="G10" s="14" t="str">
        <f>IF(F10&lt;&gt;"",IF($G$4="Recurso",IF(LEFT($G$5,1)="M",VLOOKUP($G$5,'Definición técnica de imagenes'!$A$3:$G$17,5,FALSE),IF($G$5="F1",'Definición técnica de imagenes'!$E$15,'Definición técnica de imagenes'!$F$13)),'Definición técnica de imagenes'!$E$16),"")</f>
        <v>286 x 286 px</v>
      </c>
      <c r="H10" s="14" t="str">
        <f t="shared" ref="H10:H61" si="1">IF(I10&lt;&gt;"",IF(OR(B10&lt;&gt;"",J10&lt;&gt;""),CONCATENATE($C$7,"_",$A10,IF($G$4="Cuaderno de Estudio","_zoom",CONCATENATE("a",IF(LEFT($G$5,1)="F",".jpg",".png")))),""),"")</f>
        <v>CS_09_01_REC100_FO1a.png</v>
      </c>
      <c r="I10" s="14" t="str">
        <f>IF(OR(B10&lt;&gt;"",J10&lt;&gt;""),IF($G$4="Recurso",IF(LEFT($G$5,1)="M",VLOOKUP($G$5,'Definición técnica de imagenes'!$A$3:$G$17,6,FALSE),IF($G$5="F1","","")),'Definición técnica de imagenes'!$F$16),"")</f>
        <v>500 x 500 px</v>
      </c>
      <c r="J10" s="19"/>
      <c r="K10" s="19"/>
    </row>
    <row r="11" spans="1:16" s="12" customFormat="1" x14ac:dyDescent="0.25">
      <c r="A11" s="13" t="str">
        <f t="shared" ref="A11:A17" si="2">IF(OR(B11&lt;&gt;"",J11&lt;&gt;""),CONCATENATE(LEFT(A10,3),IF(MID(A10,4,2)+1&lt;10,CONCATENATE("0",MID(A10,4,2)+1))),"")</f>
        <v/>
      </c>
      <c r="B11" s="25"/>
      <c r="C11" s="25"/>
      <c r="D11" s="14"/>
      <c r="E11" s="14"/>
      <c r="F11" s="14" t="str">
        <f t="shared" si="0"/>
        <v/>
      </c>
      <c r="G11" s="14" t="str">
        <f>IF(F11&lt;&gt;"",IF($G$4="Recurso",IF(LEFT($G$5,1)="M",VLOOKUP($G$5,'Definición técnica de imagenes'!$A$3:$G$17,5,FALSE),IF($G$5="F1",'Definición técnica de imagenes'!$E$15,'Definición técnica de imagenes'!$F$13)),'Definición técnica de imagenes'!$E$16),"")</f>
        <v/>
      </c>
      <c r="H11" s="14" t="str">
        <f t="shared" si="1"/>
        <v/>
      </c>
      <c r="I11" s="14" t="str">
        <f>IF(OR(B11&lt;&gt;"",J11&lt;&gt;""),IF($G$4="Recurso",IF(LEFT($G$5,1)="M",VLOOKUP($G$5,'Definición técnica de imagenes'!$A$3:$G$17,6,FALSE),IF($G$5="F1","","")),'Definición técnica de imagenes'!$F$16),"")</f>
        <v/>
      </c>
      <c r="J11" s="14"/>
      <c r="K11" s="15"/>
    </row>
    <row r="12" spans="1:16" s="12" customFormat="1" x14ac:dyDescent="0.25">
      <c r="A12" s="13" t="str">
        <f t="shared" si="2"/>
        <v/>
      </c>
      <c r="B12" s="26"/>
      <c r="C12" s="26"/>
      <c r="D12" s="14"/>
      <c r="E12" s="14"/>
      <c r="F12" s="14" t="str">
        <f t="shared" si="0"/>
        <v/>
      </c>
      <c r="G12" s="14" t="str">
        <f>IF(F12&lt;&gt;"",IF($G$4="Recurso",IF(LEFT($G$5,1)="M",VLOOKUP($G$5,'Definición técnica de imagenes'!$A$3:$G$17,5,FALSE),IF($G$5="F1",'Definición técnica de imagenes'!$E$15,'Definición técnica de imagenes'!$F$13)),'Definición técnica de imagenes'!$E$16),"")</f>
        <v/>
      </c>
      <c r="H12" s="14" t="str">
        <f t="shared" si="1"/>
        <v/>
      </c>
      <c r="I12" s="14" t="str">
        <f>IF(OR(B12&lt;&gt;"",J12&lt;&gt;""),IF($G$4="Recurso",IF(LEFT($G$5,1)="M",VLOOKUP($G$5,'Definición técnica de imagenes'!$A$3:$G$17,6,FALSE),IF($G$5="F1","","")),'Definición técnica de imagenes'!$F$16),"")</f>
        <v/>
      </c>
      <c r="J12" s="14"/>
      <c r="K12" s="19"/>
    </row>
    <row r="13" spans="1:16" s="12" customFormat="1" x14ac:dyDescent="0.25">
      <c r="A13" s="13" t="str">
        <f t="shared" si="2"/>
        <v/>
      </c>
      <c r="B13" s="26"/>
      <c r="C13" s="26"/>
      <c r="D13" s="14"/>
      <c r="E13" s="14"/>
      <c r="F13" s="14" t="str">
        <f t="shared" si="0"/>
        <v/>
      </c>
      <c r="G13" s="14" t="str">
        <f>IF(F13&lt;&gt;"",IF($G$4="Recurso",IF(LEFT($G$5,1)="M",VLOOKUP($G$5,'Definición técnica de imagenes'!$A$3:$G$17,5,FALSE),IF($G$5="F1",'Definición técnica de imagenes'!$E$15,'Definición técnica de imagenes'!$F$13)),'Definición técnica de imagenes'!$E$16),"")</f>
        <v/>
      </c>
      <c r="H13" s="14" t="str">
        <f t="shared" si="1"/>
        <v/>
      </c>
      <c r="I13" s="14" t="str">
        <f>IF(OR(B13&lt;&gt;"",J13&lt;&gt;""),IF($G$4="Recurso",IF(LEFT($G$5,1)="M",VLOOKUP($G$5,'Definición técnica de imagenes'!$A$3:$G$17,6,FALSE),IF($G$5="F1","","")),'Definición técnica de imagenes'!$F$16),"")</f>
        <v/>
      </c>
      <c r="J13" s="14"/>
      <c r="K13" s="19"/>
    </row>
    <row r="14" spans="1:16" s="12" customFormat="1" x14ac:dyDescent="0.25">
      <c r="A14" s="13" t="str">
        <f t="shared" si="2"/>
        <v/>
      </c>
      <c r="B14" s="26"/>
      <c r="C14" s="26"/>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IF(OR(B14&lt;&gt;"",J14&lt;&gt;""),IF($G$4="Recurso",IF(LEFT($G$5,1)="M",VLOOKUP($G$5,'Definición técnica de imagenes'!$A$3:$G$17,6,FALSE),IF($G$5="F1","","")),'Definición técnica de imagenes'!$F$16),"")</f>
        <v/>
      </c>
      <c r="J14" s="19"/>
      <c r="K14" s="19"/>
    </row>
    <row r="15" spans="1:16" s="12" customFormat="1" x14ac:dyDescent="0.25">
      <c r="A15" s="13" t="str">
        <f t="shared" si="2"/>
        <v/>
      </c>
      <c r="B15" s="25"/>
      <c r="C15" s="25"/>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IF(OR(B15&lt;&gt;"",J15&lt;&gt;""),IF($G$4="Recurso",IF(LEFT($G$5,1)="M",VLOOKUP($G$5,'Definición técnica de imagenes'!$A$3:$G$17,6,FALSE),IF($G$5="F1","","")),'Definición técnica de imagenes'!$F$16),"")</f>
        <v/>
      </c>
      <c r="J15" s="19"/>
      <c r="K15" s="19"/>
    </row>
    <row r="16" spans="1:16" s="12" customFormat="1" x14ac:dyDescent="0.25">
      <c r="A16" s="13" t="str">
        <f t="shared" si="2"/>
        <v/>
      </c>
      <c r="B16" s="26"/>
      <c r="C16" s="26"/>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IF(OR(B16&lt;&gt;"",J16&lt;&gt;""),IF($G$4="Recurso",IF(LEFT($G$5,1)="M",VLOOKUP($G$5,'Definición técnica de imagenes'!$A$3:$G$17,6,FALSE),IF($G$5="F1","","")),'Definición técnica de imagenes'!$F$16),"")</f>
        <v/>
      </c>
      <c r="J16" s="19"/>
      <c r="K16" s="19"/>
    </row>
    <row r="17" spans="1:11" s="12" customFormat="1" x14ac:dyDescent="0.25">
      <c r="A17" s="13" t="str">
        <f t="shared" si="2"/>
        <v/>
      </c>
      <c r="B17" s="26"/>
      <c r="C17" s="26"/>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IF(OR(B17&lt;&gt;"",J17&lt;&gt;""),IF($G$4="Recurso",IF(LEFT($G$5,1)="M",VLOOKUP($G$5,'Definición técnica de imagenes'!$A$3:$G$17,6,FALSE),IF($G$5="F1","","")),'Definición técnica de imagenes'!$F$16),"")</f>
        <v/>
      </c>
      <c r="J17" s="19"/>
      <c r="K17" s="19"/>
    </row>
    <row r="18" spans="1:11" s="12" customFormat="1" x14ac:dyDescent="0.25">
      <c r="A18" s="13"/>
      <c r="B18" s="26"/>
      <c r="C18" s="26"/>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IF(OR(B18&lt;&gt;"",J18&lt;&gt;""),IF($G$4="Recurso",IF(LEFT($G$5,1)="M",VLOOKUP($G$5,'Definición técnica de imagenes'!$A$3:$G$17,6,FALSE),IF($G$5="F1","","")),'Definición técnica de imagenes'!$F$16),"")</f>
        <v/>
      </c>
      <c r="J18" s="19"/>
      <c r="K18" s="19"/>
    </row>
    <row r="19" spans="1:11" s="12" customFormat="1" x14ac:dyDescent="0.25">
      <c r="A19" s="13"/>
      <c r="B19" s="26"/>
      <c r="C19" s="26"/>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IF(OR(B19&lt;&gt;"",J19&lt;&gt;""),IF($G$4="Recurso",IF(LEFT($G$5,1)="M",VLOOKUP($G$5,'Definición técnica de imagenes'!$A$3:$G$17,6,FALSE),IF($G$5="F1","","")),'Definición técnica de imagenes'!$F$16),"")</f>
        <v/>
      </c>
      <c r="J19" s="19"/>
      <c r="K19" s="19"/>
    </row>
    <row r="20" spans="1:11" s="12" customFormat="1" x14ac:dyDescent="0.25">
      <c r="A20" s="13"/>
      <c r="B20" s="26"/>
      <c r="C20" s="26"/>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9"/>
      <c r="K20" s="19"/>
    </row>
    <row r="21" spans="1:11" s="12" customFormat="1" x14ac:dyDescent="0.25">
      <c r="A21" s="13"/>
      <c r="B21" s="26"/>
      <c r="C21" s="26"/>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IF(OR(B21&lt;&gt;"",J21&lt;&gt;""),IF($G$4="Recurso",IF(LEFT($G$5,1)="M",VLOOKUP($G$5,'Definición técnica de imagenes'!$A$3:$G$17,6,FALSE),IF($G$5="F1","","")),'Definición técnica de imagenes'!$F$16),"")</f>
        <v/>
      </c>
      <c r="J21" s="19"/>
      <c r="K21" s="19"/>
    </row>
    <row r="22" spans="1:11" s="12" customFormat="1" x14ac:dyDescent="0.25">
      <c r="A22" s="13"/>
      <c r="B22" s="25"/>
      <c r="C22" s="25"/>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IF(OR(B22&lt;&gt;"",J22&lt;&gt;""),IF($G$4="Recurso",IF(LEFT($G$5,1)="M",VLOOKUP($G$5,'Definición técnica de imagenes'!$A$3:$G$17,6,FALSE),IF($G$5="F1","","")),'Definición técnica de imagenes'!$F$16),"")</f>
        <v/>
      </c>
      <c r="J22" s="14"/>
      <c r="K22" s="15"/>
    </row>
    <row r="23" spans="1:11" s="12" customFormat="1" x14ac:dyDescent="0.25">
      <c r="A23" s="13"/>
      <c r="B23" s="27"/>
      <c r="C23" s="27"/>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IF(OR(B23&lt;&gt;"",J23&lt;&gt;""),IF($G$4="Recurso",IF(LEFT($G$5,1)="M",VLOOKUP($G$5,'Definición técnica de imagenes'!$A$3:$G$17,6,FALSE),IF($G$5="F1","","")),'Definición técnica de imagenes'!$F$16),"")</f>
        <v/>
      </c>
      <c r="J23" s="14"/>
      <c r="K23" s="15"/>
    </row>
    <row r="24" spans="1:11" s="12" customFormat="1" x14ac:dyDescent="0.25">
      <c r="A24" s="13"/>
      <c r="B24" s="25"/>
      <c r="C24" s="25"/>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IF(OR(B24&lt;&gt;"",J24&lt;&gt;""),IF($G$4="Recurso",IF(LEFT($G$5,1)="M",VLOOKUP($G$5,'Definición técnica de imagenes'!$A$3:$G$17,6,FALSE),IF($G$5="F1","","")),'Definición técnica de imagenes'!$F$16),"")</f>
        <v/>
      </c>
      <c r="J24" s="20"/>
      <c r="K24" s="15"/>
    </row>
    <row r="25" spans="1:11" s="12" customFormat="1" x14ac:dyDescent="0.25">
      <c r="A25" s="13"/>
      <c r="B25" s="28"/>
      <c r="C25" s="28"/>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21"/>
      <c r="K25" s="15"/>
    </row>
    <row r="26" spans="1:11" s="12" customFormat="1" x14ac:dyDescent="0.25">
      <c r="A26" s="13"/>
      <c r="B26" s="25"/>
      <c r="C26" s="25"/>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4"/>
      <c r="K26" s="15"/>
    </row>
    <row r="27" spans="1:11" s="12" customFormat="1" x14ac:dyDescent="0.25">
      <c r="A27" s="13"/>
      <c r="B27" s="25"/>
      <c r="C27" s="25"/>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25">
      <c r="A28" s="13"/>
      <c r="B28" s="25"/>
      <c r="C28" s="25"/>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25">
      <c r="A29" s="13"/>
      <c r="B29" s="25"/>
      <c r="C29" s="25"/>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14"/>
      <c r="K29" s="15"/>
    </row>
    <row r="30" spans="1:11" s="12" customFormat="1" x14ac:dyDescent="0.25">
      <c r="A30" s="13"/>
      <c r="B30" s="25"/>
      <c r="C30" s="25"/>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5"/>
    </row>
    <row r="31" spans="1:11" s="12" customFormat="1" x14ac:dyDescent="0.25">
      <c r="A31" s="13"/>
      <c r="B31" s="25"/>
      <c r="C31" s="25"/>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13"/>
      <c r="C49" s="13"/>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13"/>
      <c r="C50" s="13"/>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13"/>
      <c r="C51" s="13"/>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13"/>
      <c r="C52" s="13"/>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ref="F62:F95" si="3">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4">IF(I62&lt;&gt;"",IF(OR(B62&lt;&gt;"",J62&lt;&gt;""),CONCATENATE($C$7,"_",$A62,IF($G$4="Cuaderno de Estudio","_zoom",CONCATENATE("a",IF(LEFT($G$5,1)="F",".jpg",".png")))),""),"")</f>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4"/>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4"/>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4"/>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4"/>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4"/>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4"/>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4"/>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4"/>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4"/>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4"/>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3"/>
        <v/>
      </c>
      <c r="G75" s="14" t="str">
        <f>IF(F75&lt;&gt;"",IF($G$4="Recurso",IF(LEFT($G$5,1)="M",VLOOKUP($G$5,'Definición técnica de imagenes'!$A$3:$G$17,5,FALSE),IF($G$5="F1",'Definición técnica de imagenes'!$E$15,'Definición técnica de imagenes'!$F$13)),'Definición técnica de imagenes'!$E$16),"")</f>
        <v/>
      </c>
      <c r="H75" s="14" t="str">
        <f t="shared" si="4"/>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86" t="s">
        <v>39</v>
      </c>
      <c r="B1" s="87"/>
      <c r="C1" s="87"/>
      <c r="D1" s="87"/>
      <c r="E1" s="87"/>
      <c r="F1" s="88"/>
    </row>
    <row r="2" spans="1:11" x14ac:dyDescent="0.25">
      <c r="A2" s="38" t="s">
        <v>43</v>
      </c>
      <c r="B2" s="39"/>
      <c r="C2" s="89" t="s">
        <v>14</v>
      </c>
      <c r="D2" s="90"/>
      <c r="E2" s="91"/>
      <c r="F2" s="40"/>
    </row>
    <row r="3" spans="1:11" ht="63" x14ac:dyDescent="0.25">
      <c r="A3" s="41" t="s">
        <v>44</v>
      </c>
      <c r="B3" s="39"/>
      <c r="C3" s="95" t="s">
        <v>15</v>
      </c>
      <c r="D3" s="96"/>
      <c r="E3" s="97"/>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98" t="str">
        <f>CONCATENATE(H21,"_",I21,"_",J21,"_CO")</f>
        <v>LE_07_04_CO</v>
      </c>
      <c r="E5" s="99"/>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84" t="str">
        <f>CONCATENATE("SolicitudGrafica_",D5,".xls")</f>
        <v>SolicitudGrafica_LE_07_04_CO.xls</v>
      </c>
      <c r="E7" s="84"/>
      <c r="F7" s="85"/>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86" t="s">
        <v>42</v>
      </c>
      <c r="B13" s="87"/>
      <c r="C13" s="87"/>
      <c r="D13" s="87"/>
      <c r="E13" s="87"/>
      <c r="F13" s="88"/>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89" t="s">
        <v>50</v>
      </c>
      <c r="D15" s="90"/>
      <c r="E15" s="90"/>
      <c r="F15" s="91"/>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2" t="str">
        <f>CONCATENATE(H21,"_",I21,"_",J21,"_",K45)</f>
        <v>LE_07_04_REC10</v>
      </c>
      <c r="E17" s="93"/>
      <c r="F17" s="94"/>
      <c r="J17" s="30">
        <v>14</v>
      </c>
      <c r="K17" s="30">
        <v>14</v>
      </c>
    </row>
    <row r="18" spans="1:11" ht="79.5" thickBot="1" x14ac:dyDescent="0.3">
      <c r="A18" s="41" t="s">
        <v>49</v>
      </c>
      <c r="B18" s="39"/>
      <c r="C18" s="70" t="s">
        <v>145</v>
      </c>
      <c r="D18" s="84" t="str">
        <f>CONCATENATE("SolicitudGrafica_",D17,".xls")</f>
        <v>SolicitudGrafica_LE_07_04_REC10.xls</v>
      </c>
      <c r="E18" s="84"/>
      <c r="F18" s="85"/>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0" t="s">
        <v>57</v>
      </c>
      <c r="B1" s="100" t="s">
        <v>64</v>
      </c>
      <c r="C1" s="100" t="s">
        <v>65</v>
      </c>
      <c r="D1" s="100" t="s">
        <v>6</v>
      </c>
      <c r="E1" s="100" t="s">
        <v>66</v>
      </c>
      <c r="F1" s="100" t="s">
        <v>67</v>
      </c>
      <c r="G1" s="100" t="s">
        <v>68</v>
      </c>
      <c r="H1" s="101" t="s">
        <v>69</v>
      </c>
      <c r="I1" s="101"/>
      <c r="J1" s="101"/>
    </row>
    <row r="2" spans="1:11" x14ac:dyDescent="0.25">
      <c r="A2" s="100"/>
      <c r="B2" s="100"/>
      <c r="C2" s="100"/>
      <c r="D2" s="100"/>
      <c r="E2" s="100"/>
      <c r="F2" s="100"/>
      <c r="G2" s="100"/>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2015-03-23T14:06:35Z</dcterms:modified>
</cp:coreProperties>
</file>