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REINGENIERIA_AGOSTO\CUADERNOS DE ESTUDIO\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F61" i="1"/>
  <c r="G61" i="1" s="1"/>
  <c r="F59" i="1"/>
  <c r="G59" i="1" s="1"/>
  <c r="F57" i="1"/>
  <c r="G57" i="1" s="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F12" i="1" l="1"/>
  <c r="G12" i="1" s="1"/>
  <c r="H12" i="1"/>
  <c r="H11" i="1"/>
  <c r="F11" i="1"/>
  <c r="G11" i="1" s="1"/>
  <c r="H10" i="1"/>
  <c r="A13" i="1"/>
  <c r="F10" i="1"/>
  <c r="G10" i="1" s="1"/>
  <c r="F13" i="1" l="1"/>
  <c r="G13" i="1" s="1"/>
  <c r="H13" i="1"/>
  <c r="A14" i="1"/>
  <c r="F14" i="1" l="1"/>
  <c r="G14" i="1" s="1"/>
  <c r="H14" i="1"/>
  <c r="A15" i="1"/>
  <c r="F15" i="1" l="1"/>
  <c r="G15" i="1" s="1"/>
  <c r="H15" i="1"/>
  <c r="A16" i="1"/>
  <c r="F16" i="1" l="1"/>
  <c r="G16" i="1" s="1"/>
  <c r="H16" i="1"/>
  <c r="A17" i="1"/>
  <c r="H17" i="1" l="1"/>
  <c r="F17" i="1"/>
  <c r="G17" i="1" s="1"/>
  <c r="A18" i="1"/>
  <c r="F18" i="1" l="1"/>
  <c r="G18" i="1" s="1"/>
  <c r="H18" i="1"/>
  <c r="A19" i="1"/>
  <c r="F19" i="1" l="1"/>
  <c r="G19" i="1" s="1"/>
  <c r="H19" i="1"/>
  <c r="A20" i="1"/>
  <c r="F20" i="1" l="1"/>
  <c r="G20" i="1" s="1"/>
  <c r="H20" i="1"/>
  <c r="A21" i="1"/>
  <c r="F21" i="1" l="1"/>
  <c r="G21" i="1" s="1"/>
  <c r="H21" i="1"/>
  <c r="A22" i="1"/>
  <c r="H22" i="1" l="1"/>
  <c r="F22" i="1"/>
  <c r="G22" i="1" s="1"/>
  <c r="A23" i="1"/>
  <c r="F23" i="1" l="1"/>
  <c r="G23" i="1" s="1"/>
  <c r="H23" i="1"/>
  <c r="A24" i="1"/>
  <c r="H24" i="1" l="1"/>
  <c r="F24" i="1"/>
  <c r="G24" i="1" s="1"/>
  <c r="A25" i="1"/>
  <c r="F25" i="1" l="1"/>
  <c r="G25" i="1" s="1"/>
  <c r="H25" i="1"/>
  <c r="A26" i="1"/>
  <c r="H26" i="1" l="1"/>
  <c r="F26" i="1"/>
  <c r="G26" i="1" s="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H34" i="1" l="1"/>
  <c r="F34" i="1"/>
  <c r="G34" i="1" s="1"/>
  <c r="A35" i="1"/>
  <c r="F35" i="1" l="1"/>
  <c r="G35" i="1" s="1"/>
  <c r="H35" i="1"/>
  <c r="A36" i="1"/>
  <c r="F36" i="1" l="1"/>
  <c r="G36" i="1" s="1"/>
  <c r="H36" i="1"/>
  <c r="A37" i="1"/>
  <c r="F37" i="1" l="1"/>
  <c r="G37" i="1" s="1"/>
  <c r="H37" i="1"/>
  <c r="A38" i="1"/>
  <c r="H38" i="1" l="1"/>
  <c r="F38" i="1"/>
  <c r="G38" i="1" s="1"/>
  <c r="A39" i="1"/>
  <c r="F39" i="1" l="1"/>
  <c r="G39" i="1" s="1"/>
  <c r="H39" i="1"/>
  <c r="A40" i="1"/>
  <c r="H40" i="1" l="1"/>
  <c r="F40" i="1"/>
  <c r="G40" i="1" s="1"/>
  <c r="A41" i="1"/>
  <c r="F41" i="1" l="1"/>
  <c r="G41" i="1" s="1"/>
  <c r="H41" i="1"/>
  <c r="A42" i="1"/>
  <c r="F42" i="1" l="1"/>
  <c r="G42" i="1" s="1"/>
  <c r="H42" i="1"/>
  <c r="A43" i="1"/>
  <c r="F43" i="1" l="1"/>
  <c r="G43" i="1" s="1"/>
  <c r="H43" i="1"/>
  <c r="A44" i="1"/>
  <c r="F44" i="1" l="1"/>
  <c r="G44" i="1" s="1"/>
  <c r="H44" i="1"/>
  <c r="A45" i="1"/>
  <c r="F45" i="1" l="1"/>
  <c r="G45" i="1" s="1"/>
  <c r="H45" i="1"/>
  <c r="A46" i="1"/>
  <c r="H46" i="1" l="1"/>
  <c r="F46" i="1"/>
  <c r="G46" i="1" s="1"/>
  <c r="A47" i="1"/>
  <c r="F47" i="1" l="1"/>
  <c r="G47" i="1" s="1"/>
  <c r="H47" i="1"/>
  <c r="A48" i="1"/>
  <c r="H48" i="1" l="1"/>
  <c r="F48" i="1"/>
  <c r="G48" i="1" s="1"/>
  <c r="A49" i="1"/>
  <c r="F49" i="1" l="1"/>
  <c r="G49" i="1" s="1"/>
  <c r="H49" i="1"/>
  <c r="A50" i="1"/>
  <c r="H50" i="1" l="1"/>
  <c r="F50" i="1"/>
  <c r="G50" i="1" s="1"/>
  <c r="A51" i="1"/>
  <c r="F51" i="1" l="1"/>
  <c r="G51" i="1" s="1"/>
  <c r="H51" i="1"/>
  <c r="A52" i="1"/>
  <c r="F52" i="1" l="1"/>
  <c r="G52" i="1" s="1"/>
  <c r="H52" i="1"/>
  <c r="A53" i="1"/>
  <c r="F53" i="1" l="1"/>
  <c r="G53" i="1" s="1"/>
  <c r="H53" i="1"/>
  <c r="A54" i="1"/>
  <c r="F54" i="1" l="1"/>
  <c r="G54" i="1" s="1"/>
  <c r="H54" i="1"/>
  <c r="A55" i="1"/>
  <c r="H55" i="1" l="1"/>
  <c r="F55" i="1"/>
  <c r="G55" i="1" s="1"/>
  <c r="A56" i="1"/>
  <c r="A57" i="1" l="1"/>
  <c r="A58" i="1" l="1"/>
  <c r="A59" i="1" l="1"/>
  <c r="A60" i="1" l="1"/>
  <c r="A61" i="1" l="1"/>
  <c r="A62" i="1" l="1"/>
</calcChain>
</file>

<file path=xl/sharedStrings.xml><?xml version="1.0" encoding="utf-8"?>
<sst xmlns="http://schemas.openxmlformats.org/spreadsheetml/2006/main" count="566" uniqueCount="283">
  <si>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</si>
  <si>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</si>
  <si>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</si>
  <si>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</si>
  <si>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</si>
  <si>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</si>
  <si>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</si>
  <si>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</si>
  <si>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</si>
  <si>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</si>
  <si>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</si>
  <si>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</si>
  <si>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</si>
  <si>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</si>
  <si>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</si>
  <si>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</si>
  <si>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</si>
  <si>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</si>
  <si>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</si>
  <si>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</si>
  <si>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</si>
  <si>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</si>
  <si>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</si>
  <si>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</si>
  <si>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</si>
  <si>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</si>
  <si>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</si>
  <si>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</si>
  <si>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</si>
  <si>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</si>
  <si>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</si>
  <si>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</si>
  <si>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</si>
  <si>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</si>
  <si>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</si>
  <si>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</si>
  <si>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</si>
  <si>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</si>
  <si>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</si>
  <si>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</si>
  <si>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</si>
  <si>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</si>
  <si>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</si>
  <si>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</si>
  <si>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</si>
  <si>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</si>
  <si>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</si>
  <si>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</si>
  <si>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</si>
  <si>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</si>
  <si>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</si>
  <si>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</si>
  <si>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</si>
  <si>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</si>
  <si>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</si>
  <si>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</si>
  <si>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</si>
  <si>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</si>
  <si>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</si>
  <si>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</si>
  <si>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</si>
  <si>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</si>
  <si>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</si>
  <si>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</si>
  <si>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</si>
  <si>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</si>
  <si>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</si>
  <si>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</si>
  <si>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</si>
  <si>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</si>
  <si>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</si>
  <si>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</si>
  <si>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</si>
  <si>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</si>
  <si>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</si>
  <si>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</si>
  <si>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</si>
  <si>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</si>
  <si>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</si>
  <si>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</si>
  <si>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</si>
  <si>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</si>
  <si>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</si>
  <si>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</si>
  <si>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</si>
  <si>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</si>
  <si>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</si>
  <si>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</si>
  <si>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</si>
  <si>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</si>
  <si>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</si>
  <si>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</si>
  <si>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</si>
  <si>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</si>
  <si>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</si>
  <si>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</si>
  <si>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</si>
  <si>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</si>
  <si>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</si>
  <si>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</si>
  <si>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</si>
  <si>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</si>
  <si>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</si>
  <si>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</si>
  <si>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</si>
  <si>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</si>
  <si>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</si>
  <si>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</si>
  <si>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</si>
  <si>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</si>
  <si>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</si>
  <si>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</si>
  <si>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</si>
  <si>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</si>
  <si>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</si>
  <si>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</si>
  <si>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</si>
  <si>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</si>
  <si>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</si>
  <si>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</si>
  <si>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</si>
  <si>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</si>
  <si>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</si>
  <si>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</si>
  <si>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</si>
  <si>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</si>
  <si>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</si>
  <si>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</si>
  <si>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</si>
  <si>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</si>
  <si>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</si>
  <si>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</si>
  <si>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</si>
  <si>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</si>
  <si>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</si>
  <si>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</si>
  <si>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</si>
  <si>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</si>
  <si>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</si>
  <si>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</si>
  <si>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</si>
  <si>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</si>
  <si>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</si>
  <si>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</si>
  <si>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</si>
  <si>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</si>
  <si>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</si>
  <si>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</si>
  <si>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</si>
  <si>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</si>
  <si>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</si>
  <si>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</si>
  <si>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</si>
  <si>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</si>
  <si>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</si>
  <si>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</si>
  <si>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</si>
  <si>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</si>
  <si>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</si>
  <si>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</si>
  <si>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</si>
  <si>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</si>
  <si>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</si>
  <si>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</si>
  <si>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</si>
  <si>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</si>
  <si>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</si>
  <si>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</si>
  <si>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</si>
  <si>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</si>
  <si>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</si>
  <si>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</si>
  <si>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</si>
  <si>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</si>
  <si>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</si>
  <si>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</si>
  <si>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</si>
  <si>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</si>
  <si>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</si>
  <si>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</si>
  <si>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</si>
  <si>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</si>
  <si>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</si>
  <si>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</si>
  <si>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</si>
  <si>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</si>
  <si>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</si>
  <si>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fin de la Guerra Fría y sus consecuencias</t>
  </si>
  <si>
    <t>Mabel López</t>
  </si>
  <si>
    <t>Cuaderno de Estudio</t>
  </si>
  <si>
    <t>CS_10_01</t>
  </si>
  <si>
    <t>http://www.google.com.co/imgres?imgurl=http://historia1imagen.files.wordpress.com/2013/06/guerra-fria.jpg&amp;imgrefurl=http://historia1imagen.cl/guerra-fria/&amp;h=476&amp;w=544&amp;tbnid=-xBntLZd6KTDXM:&amp;zoom=1&amp;docid=J2VCeC8o2YmSvM&amp;ei=QFDlVLqlLYSnNpS7grAL&amp;tbm=isch&amp;ved=0CCsQMygSMBI</t>
  </si>
  <si>
    <t>Ya está en el Github</t>
  </si>
  <si>
    <t>http://www.google.com.co/imgres?imgurl=http://2.bp.blogspot.com/-96H-H78gtPs/Um4wj1PIVMI/AAAAAAAAARA/yrKAmN40m5c/s1600/imagen-23.png&amp;imgrefurl=http://informatesobrelaguerrafria.blogspot.com/2013_10_01_archive.html&amp;h=419&amp;w=679&amp;tbnid=VwuVSO7M1T74sM:&amp;zoom=1&amp;docid=IRJBbf4T3ZBC_M&amp;ei=QFDlVLqlLYSnNpS7grAL&amp;tbm=isch&amp;ved=0CB0QMygEMAQ</t>
  </si>
  <si>
    <t>http://www.google.com.co/imgres?imgurl=https://forocatolico.files.wordpress.com/2012/09/regan-and-gorbachev.jpg%253Fw%253D600%2526h%253D321&amp;imgrefurl=https://forocatolico.wordpress.com/page/100/&amp;h=321&amp;w=600&amp;tbnid=yi3O1cxriKFBMM:&amp;zoom=1&amp;docid=x4KyGTHteM09uM&amp;ei=z0zlVOulCcq-ggTI5oGYCw&amp;tbm=isch&amp;ved=0CCkQMygOMA4</t>
  </si>
  <si>
    <t xml:space="preserve">http://img.desmotivaciones.es/201301/FidelyelCheinedita.jpg </t>
  </si>
  <si>
    <t>http://www.shutterstock.com/cat.mhtml?searchterm=cortina%20de%20hierro&amp;autocomplete_id=142972510085113220000&amp;language=es&amp;lang=es&amp;search_source=&amp;safesearch=1&amp;version=llv1&amp;media_type=&amp;page=1&amp;inline=237232840</t>
  </si>
  <si>
    <t>http://www.shutterstock.com/cat.mhtml?lang=es&amp;language=es&amp;ref_site=photo&amp;search_source=search_form&amp;version=llv1&amp;anyorall=all&amp;safesearch=1&amp;use_local_boost=1&amp;search_tracking_id=sz0Q8cVoN1MZLDqeQFqTpA&amp;searchterm=URSS&amp;show_color_wheel=1&amp;orient=&amp;commercial_ok=&amp;media_type=images&amp;search_cat=&amp;searchtermx=&amp;photographer_name=&amp;people_gender=&amp;people_age=&amp;people_ethnicity=&amp;people_number=&amp;color=&amp;page=1&amp;inline=218932498</t>
  </si>
  <si>
    <t xml:space="preserve">Fotografía turística de la URSS </t>
  </si>
  <si>
    <t>http://thumb7.shutterstock.com/display_pic_with_logo/5914/5914,1119356335,1/stock-photo-romanian-communist-peasants-working-on-field-383261.jpg</t>
  </si>
  <si>
    <t>Campesinos en la urss</t>
  </si>
  <si>
    <t>http://thumb101.shutterstock.com/display_pic_with_logo/5225/166423973/stock-photo-petrozavodsk-russia-may-members-of-the-communist-party-rally-near-the-monument-to-lenin-by-166423973.jpg</t>
  </si>
  <si>
    <t>Miembros del partido comunista soviético</t>
  </si>
  <si>
    <t>http://thumb1.shutterstock.com/display_pic_with_logo/51142/51142,1178608277,4/stock-photo-old-rocket-installation-in-a-museum-of-arms-3251682.jpg</t>
  </si>
  <si>
    <t>Misiles nucleares</t>
  </si>
  <si>
    <t>http://thumb1.shutterstock.com/display_pic_with_logo/117589/141337504/stock-photo-oil-and-gas-industry-work-of-oil-pump-jack-on-a-oil-field-winter-extraction-of-oil-oil-industry-141337504.jpg</t>
  </si>
  <si>
    <t>Pozo petrolero en Rusia</t>
  </si>
  <si>
    <t>http://www.google.com.co/imgres?imgurl=http://www.esquerda.net/sites/default/files/mapa_de_la_urss_0.jpg&amp;imgrefurl=http://www.esquerda.net/artigos/270&amp;h=542&amp;w=829&amp;tbnid=ANFTAeHdhQE2DM:&amp;zoom=1&amp;docid=zCnmnzvwHI4MyM&amp;ei=gkvlVJu8MomUNriXg6gK&amp;tbm=isch&amp;ved=0CBwQMygBMAE</t>
  </si>
  <si>
    <t>http://www.google.com.co/imgres?imgurl=http://www.aporrea.org/imagenes/2015/01/rusia-limites_mapa.jpg&amp;imgrefurl=http://www.aporrea.org/internacionales/n264360.html&amp;h=403&amp;w=625&amp;tbnid=sFuNLcpCyFQ-YM:&amp;zoom=1&amp;docid=Qg1zGcXyxh0z-M&amp;ei=aUzlVJuTMsK7ggTYoIKoBg&amp;tbm=isch&amp;ved=0CCUQMygMMAw</t>
  </si>
  <si>
    <t>http://thumb7.shutterstock.com/display_pic_with_logo/434719/198363935/stock-photo-berlin-germany-june-people-watching-to-berlin-wall-on-june-berlin-germany-198363935.jpg</t>
  </si>
  <si>
    <t>Muro de Berlín</t>
  </si>
  <si>
    <t>https://adribosch.files.wordpress.com/2011/11/muro_mapa2.gif</t>
  </si>
  <si>
    <t>http://static0.planetasaber.com/encyclopedia/Data/Imagenes/FOTOS/000GQ301.jpg</t>
  </si>
  <si>
    <t>Retén militar durante la Guerra de Vietnam</t>
  </si>
  <si>
    <t>http://static.comicvine.com/uploads/original/5/50734/1377750-mao4.jpg</t>
  </si>
  <si>
    <t>Mao Tse Tung</t>
  </si>
  <si>
    <t>http://thumb101.shutterstock.com/display_pic_with_logo/2733991/251929897/stock-photo-korean-civilians-killed-while-fleeing-from-the-north-korean-forces-on-aug-other-251929897.jpg</t>
  </si>
  <si>
    <t>http://thumb101.shutterstock.com/display_pic_with_logo/2733991/238057867/stock-photo-korean-war-invasion-of-inchon-september-238057867.jpg</t>
  </si>
  <si>
    <t>Invasión a Inchon</t>
  </si>
  <si>
    <t>http://thumb9.shutterstock.com/display_pic_with_logo/2733991/252135502/stock-photo-korean-war-u-s-bombers-attack-korean-side-of-sinuiji-bridge-korea-252135502.jpg</t>
  </si>
  <si>
    <t>http://thumb9.shutterstock.com/display_pic_with_logo/382675/215720176/stock-photo-kolkata-july-muslims-sitting-on-the-street-while-offering-prayers-during-the-eid-festival-215720176.jpg</t>
  </si>
  <si>
    <t>http://www.google.com.co/imgres?imgurl=http://www.ciaramc.org/ciar/imagenes/imgBoletines/bol541/clip_image009.gif&amp;imgrefurl=http://consciencia-verdad.blogspot.com/2014/07/el-reparto-de-irak-y-el-oriente-medio.html&amp;h=465&amp;w=641&amp;tbnid=DpPOipA_-pGrtM:&amp;zoom=1&amp;docid=xqtvLpUzwJH9JM&amp;ei=e3voVLHZBImlNtHcgdgO&amp;tbm=isch&amp;ved=0CBwQMygBMAE</t>
  </si>
  <si>
    <t>http://laguerrafria.wikispaces.com/file/view/mapa2.gif/147208629/523x331/mapa2.gif</t>
  </si>
  <si>
    <t>http://thumb7.shutterstock.com/display_pic_with_logo/1288117/204436981/stock-photo--jewish-conflicts-in-jerusalem-rock-dome-on-the-temple-mount-in-jerusalem-in-israel-with-behind-204436981.jpg</t>
  </si>
  <si>
    <t>Imagen de la Franja de Gaza</t>
  </si>
  <si>
    <t>http://thumb7.shutterstock.com/display_pic_with_logo/668929/208814395/stock-photo-gaza-strip-jan-israeli-soldiers-partially-withdraw-from-gaza-into-israel-as-both-hamas-208814395.jpg</t>
  </si>
  <si>
    <t>https://arwyn06.files.wordpress.com/2008/11/vietnam.jpg</t>
  </si>
  <si>
    <r>
      <t xml:space="preserve">Bombardeo con napalm </t>
    </r>
    <r>
      <rPr>
        <sz val="12"/>
        <color theme="1"/>
        <rFont val="Times New Roman"/>
        <family val="1"/>
      </rPr>
      <t>sobre un poblado vietnamita.</t>
    </r>
  </si>
  <si>
    <t>http://4.bp.blogspot.com/-QhjPM-bXrsk/TdVymPvQZfI/AAAAAAAAA2E/Rp33u4x4Gp8/s1600/mapa-vietnam1.png</t>
  </si>
  <si>
    <t>http://cache.pakistantoday.com.pk/Khomenei.jpg</t>
  </si>
  <si>
    <t>Ruhollah Khomeini.</t>
  </si>
  <si>
    <t>http://c0364889.cdn2.cloudfiles.rackspacecloud.com/wp-content/uploads/2013/04/MAPA-DE-IRAN.gif</t>
  </si>
  <si>
    <t>Mapa de Irán.</t>
  </si>
  <si>
    <t>http://static0.planetasaber.com/encyclopedia/Data/Imagenes/FOTOS/001VON01.jpg</t>
  </si>
  <si>
    <t>http://upload.wikimedia.org/wikipedia/commons/3/3a/August_1985_Muja.jpg</t>
  </si>
  <si>
    <t>Fundamentalistas musulmanes</t>
  </si>
  <si>
    <t>http://imagenes.lavanguardia.es/lavanguardia/img/20100322/txmapasiacen23031011.JPG</t>
  </si>
  <si>
    <t>http://static0.planetasaber.com/encyclopedia/Data/Imagenes/FOTOS/000F5H01.jpg</t>
  </si>
  <si>
    <t>La conferencia de Bandung</t>
  </si>
  <si>
    <t>http://thumb101.shutterstock.com/display_pic_with_logo/853195/207003697/stock-photo-india-circa-a-stamp-printed-in-india-shows-gandhi-and-nehru-circa-207003697.jpg</t>
  </si>
  <si>
    <t>Imagen de Nehru y Ghandi</t>
  </si>
  <si>
    <t xml:space="preserve">http://aulaplaneta.planetasaber.com/encyclopedia/default.asp?idpack=8&amp;idpil=000L9701&amp;ruta=Buscador </t>
  </si>
  <si>
    <t>http://aulaplaneta.planetasaber.com/encyclopedia/default.asp?idreg=554830&amp;ruta=Buscador</t>
  </si>
  <si>
    <t>http://aulaplaneta.planetasaber.com/encyclopedia/default.asp?idpack=8&amp;idpil=000KWX01&amp;ruta=Buscador</t>
  </si>
  <si>
    <t>La descolonización en África</t>
  </si>
  <si>
    <t>http://e-ducativa.catedu.es/44700165/aula/archivos/repositorio/500/630/html/Contenido_Unidad04_CCSS4ESO/imagenes/104.jpg</t>
  </si>
  <si>
    <t>Descolonización en Asia.</t>
  </si>
  <si>
    <t>http://4.bp.blogspot.com/-RgwG5sWAiZo/Uk9AlPLb9nI/AAAAAAAAAXM/6C6pAjFF1cI/s1600/MKGandhi.jpg</t>
  </si>
  <si>
    <t>Líderes de la descolonización durante la Guerra Fría.</t>
  </si>
  <si>
    <t>http://www.biografiasyvidas.com/biografia/n/fotos/nasser_2.jpg</t>
  </si>
  <si>
    <t>Gamal Abdel Nasser, líder egípcio.</t>
  </si>
  <si>
    <t>http://static0.planetasaber.com/encyclopedia/Data/Imagenes/FOTOS/001FG001.jpg</t>
  </si>
  <si>
    <t>Miembros del Consejo de la Unión Europea.</t>
  </si>
  <si>
    <t>http://aulaplaneta.planetasaber.com/encyclopedia/default.asp?idpack=8&amp;idpil=000MSJ01&amp;ruta=Buscador</t>
  </si>
  <si>
    <t>Mapa interactivo sobre la incorporación de los estados miembros de la Unión Europea</t>
  </si>
  <si>
    <t>https://cuadernodelprofe.files.wordpress.com/2014/12/mapa_union_europea.gif</t>
  </si>
  <si>
    <t>Mapa de la Unión Europea.</t>
  </si>
  <si>
    <t>http://static0.planetasaber.com/encyclopedia/Data/Imagenes/FOTOS/001WDD01.jpg</t>
  </si>
  <si>
    <t>http://static0.planetasaber.com/encyclopedia/Data/Imagenes/FOTOS/001PSC01.jpg</t>
  </si>
  <si>
    <t xml:space="preserve">El primer ministro de Eslovaquia </t>
  </si>
  <si>
    <t>http://static0.planetasaber.com/encyclopedia/Data/Imagenes/FOTOS/A10DUE039.jpg</t>
  </si>
  <si>
    <t xml:space="preserve">El primer ministro portugués, José Sócrates, </t>
  </si>
  <si>
    <t>http://static0.planetasaber.com/encyclopedia/Data/Imagenes/FOTOS/001WDG01.jpg</t>
  </si>
  <si>
    <t>Consejo Europeo</t>
  </si>
  <si>
    <t xml:space="preserve">Caricatura sobre la Guerra Fría </t>
  </si>
  <si>
    <t>Firma del final de la Guerra Fría por parte de Gorbachov y Reagan.</t>
  </si>
  <si>
    <t>Fidel Castro y el Che, figuras de la Guerra Fría en América Latina. John F. Kennedy y Nikita Khrushchev</t>
  </si>
  <si>
    <t xml:space="preserve">Fotografía de control policial </t>
  </si>
  <si>
    <t xml:space="preserve">Mapa político de la antigua Unión Soviética </t>
  </si>
  <si>
    <t>Mapa de Berlín en el que se vea cómo la ciudad fue dividida por el muro</t>
  </si>
  <si>
    <t>Tropas colombianas en Guerra de Corea</t>
  </si>
  <si>
    <t>ataques aéreos en el puente Sinuiji</t>
  </si>
  <si>
    <t>Musulmanes orando</t>
  </si>
  <si>
    <t>Medio Oriente antes de la Segunda Guerra Mundial.</t>
  </si>
  <si>
    <t>Medio Oriente después de la Segunda Guerra Mundial.</t>
  </si>
  <si>
    <t xml:space="preserve">La Guerra de los Seis Días </t>
  </si>
  <si>
    <t>Mapa de la Guerra de Vietnam.</t>
  </si>
  <si>
    <t>Retiro de tropas soviéticas</t>
  </si>
  <si>
    <t>Mapa de Afganistán dividido entre Estados Unidos y la urss.</t>
  </si>
  <si>
    <t>Distribución de África</t>
  </si>
  <si>
    <t>Descolonización en Sahara Occidental</t>
  </si>
  <si>
    <t>Parlamento europeo</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</si>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</sst>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amily val="1"/>
    </font>
    <font>
      <sz val="12"/>
      <color rgb="FFFF0000"/>
      <name val="Times New Roman"/>
      <family val="1"/>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applyAlignment="1">
      <alignment vertical="center"/>
    </xf>
    <xf numFmtId="0" fontId="4" fillId="0" borderId="0" xfId="51" applyAlignment="1">
      <alignment vertical="center"/>
    </xf>
    <xf numFmtId="0" fontId="25" fillId="0" borderId="0" xfId="0" applyFont="1"/>
    <xf numFmtId="0" fontId="24" fillId="0" borderId="0" xfId="0" applyFont="1"/>
    <xf numFmtId="0" fontId="4" fillId="0" borderId="0" xfId="51"/>
    <xf numFmtId="0" fontId="26" fillId="0" borderId="0" xfId="0" applyFont="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ulaplaneta.planetasaber.com/encyclopedia/default.asp?idpack=8&amp;idpil=000KWX01&amp;ruta=Buscador" TargetMode="External"/><Relationship Id="rId3" Type="http://schemas.openxmlformats.org/officeDocument/2006/relationships/hyperlink" Target="http://img.desmotivaciones.es/201301/FidelyelCheinedita.jpg" TargetMode="External"/><Relationship Id="rId7" Type="http://schemas.openxmlformats.org/officeDocument/2006/relationships/hyperlink" Target="http://aulaplaneta.planetasaber.com/encyclopedia/default.asp?idpack=8&amp;idpil=000L9701&amp;ruta=Buscador" TargetMode="External"/><Relationship Id="rId2" Type="http://schemas.openxmlformats.org/officeDocument/2006/relationships/hyperlink" Target="http://www.google.com.co/imgres?imgurl=http://2.bp.blogspot.com/-96H-H78gtPs/Um4wj1PIVMI/AAAAAAAAARA/yrKAmN40m5c/s1600/imagen-23.png&amp;imgrefurl=http://informatesobrelaguerrafria.blogspot.com/2013_10_01_archive.html&amp;h=419&amp;w=679&amp;tbnid=VwuVSO7M1T74sM:&amp;zoom=1&amp;docid=IRJBbf4T3ZBC_M&amp;ei=QFDlVLqlLYSnNpS7grAL&amp;tbm=isch&amp;ved=0CB0QMygEMAQ" TargetMode="External"/><Relationship Id="rId1" Type="http://schemas.openxmlformats.org/officeDocument/2006/relationships/hyperlink" Target="http://www.google.com.co/imgres?imgurl=http://historia1imagen.files.wordpress.com/2013/06/guerra-fria.jpg&amp;imgrefurl=http://historia1imagen.cl/guerra-fria/&amp;h=476&amp;w=544&amp;tbnid=-xBntLZd6KTDXM:&amp;zoom=1&amp;docid=J2VCeC8o2YmSvM&amp;ei=QFDlVLqlLYSnNpS7grAL&amp;tbm=isch&amp;ved=0C" TargetMode="External"/><Relationship Id="rId6" Type="http://schemas.openxmlformats.org/officeDocument/2006/relationships/hyperlink" Target="http://laguerrafria.wikispaces.com/file/view/mapa2.gif/147208629/523x331/mapa2.gif" TargetMode="External"/><Relationship Id="rId5" Type="http://schemas.openxmlformats.org/officeDocument/2006/relationships/hyperlink" Target="http://www.google.com.co/imgres?imgurl=http://www.esquerda.net/sites/default/files/mapa_de_la_urss_0.jpg&amp;imgrefurl=http://www.esquerda.net/artigos/270&amp;h=542&amp;w=829&amp;tbnid=ANFTAeHdhQE2DM:&amp;zoom=1&amp;docid=zCnmnzvwHI4MyM&amp;ei=gkvlVJu8MomUNriXg6gK&amp;tbm=isch&amp;ved=0CBwQM" TargetMode="External"/><Relationship Id="rId4" Type="http://schemas.openxmlformats.org/officeDocument/2006/relationships/hyperlink" Target="http://www.shutterstock.com/cat.mhtml?searchterm=cortina%20de%20hierro&amp;autocomplete_id=142972510085113220000&amp;language=es&amp;lang=es&amp;search_source=&amp;safesearch=1&amp;version=llv1&amp;media_type=&amp;page=1&amp;inline=237232840"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10" sqref="E10:E55"/>
    </sheetView>
  </sheetViews>
  <sheetFormatPr baseColWidth="10" defaultColWidth="10.88671875" defaultRowHeight="13.5"/>
  <cols>
    <col min="1" max="1" width="7" style="2" customWidth="1"/>
    <col min="2" max="2" width="21" style="2" customWidth="1"/>
    <col min="3" max="3" width="21.21875" style="2" customWidth="1"/>
    <col min="4" max="4" width="15.44140625" style="2" customWidth="1"/>
    <col min="5" max="5" width="17.21875" style="2" customWidth="1"/>
    <col min="6" max="6" width="28.21875" style="2" customWidth="1"/>
    <col min="7" max="7" width="20.44140625" style="2" customWidth="1"/>
    <col min="8" max="8" width="28.6640625" style="2" customWidth="1"/>
    <col min="9" max="9" width="20.44140625" style="2" customWidth="1"/>
    <col min="10" max="10" width="34.88671875" style="15" customWidth="1"/>
    <col min="11" max="11" width="29.6640625" style="15" customWidth="1"/>
    <col min="12" max="12" width="20.33203125" style="2" hidden="1" customWidth="1"/>
    <col min="13" max="13" width="14.44140625" style="2" hidden="1" customWidth="1"/>
    <col min="14" max="15" width="10.88671875" style="2" hidden="1" customWidth="1"/>
    <col min="16" max="16384" width="10.88671875" style="2"/>
  </cols>
  <sheetData>
    <row r="1" spans="1:16" ht="16.5" thickBot="1">
      <c r="A1" s="1"/>
      <c r="B1" s="1"/>
      <c r="C1" s="1"/>
      <c r="D1" s="1"/>
      <c r="F1" s="1"/>
      <c r="G1" s="1"/>
      <c r="H1" s="38"/>
      <c r="I1" s="38"/>
      <c r="J1" s="14"/>
      <c r="K1" s="14"/>
      <c r="L1" s="2" t="s">
        <v>5</v>
      </c>
      <c r="M1" s="2" t="str">
        <f>CONCATENATE('Definición técnica de imagenes'!$B$1," ",$G$5)</f>
        <v xml:space="preserve">Ubicación de la imagen en el recurso </v>
      </c>
    </row>
    <row r="2" spans="1:16" ht="15.75">
      <c r="A2" s="1"/>
      <c r="B2" s="3" t="s">
        <v>121</v>
      </c>
      <c r="C2" s="83" t="s">
        <v>23</v>
      </c>
      <c r="D2" s="84"/>
      <c r="F2" s="76" t="s">
        <v>0</v>
      </c>
      <c r="G2" s="77"/>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c r="A3" s="1"/>
      <c r="B3" s="4" t="s">
        <v>8</v>
      </c>
      <c r="C3" s="85">
        <v>10</v>
      </c>
      <c r="D3" s="86"/>
      <c r="F3" s="78">
        <v>42245</v>
      </c>
      <c r="G3" s="79"/>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5" t="s">
        <v>187</v>
      </c>
      <c r="D4" s="86"/>
      <c r="E4" s="5"/>
      <c r="F4" s="37" t="s">
        <v>55</v>
      </c>
      <c r="G4" s="69"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7" t="s">
        <v>188</v>
      </c>
      <c r="D5" s="88"/>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2"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75">
      <c r="A10" s="12" t="str">
        <f>IF(OR(B10&lt;&gt;"",J10&lt;&gt;""),"IMG01","")</f>
        <v>IMG01</v>
      </c>
      <c r="B10" s="108" t="s">
        <v>191</v>
      </c>
      <c r="C10" s="20" t="str">
        <f t="shared" ref="C10:C41" si="0">IF(OR(B10&lt;&gt;"",J10&lt;&gt;""),IF($G$4="Recurso",CONCATENATE($G$4," ",$G$5),$G$4),"")</f>
        <v>Cuaderno de Estudio</v>
      </c>
      <c r="D10" s="63" t="s">
        <v>282</v>
      </c>
      <c r="E10" s="63" t="s">
        <v>153</v>
      </c>
      <c r="F10" s="13" t="str">
        <f t="shared" ref="F10" si="1">IF(OR(B10&lt;&gt;"",J10&lt;&gt;""),CONCATENATE($C$7,"_",$A10,IF($G$4="Cuaderno de Estudio","_small",CONCATENATE(IF(I10="","","n"),IF(LEFT($G$5,1)="F",".jpg",".png")))),"")</f>
        <v>CS_10_01_IMG01_small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CS_10_01_IMG01_zoom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112" t="s">
        <v>264</v>
      </c>
      <c r="K10" s="64" t="s">
        <v>192</v>
      </c>
      <c r="O10" s="2" t="str">
        <f>'Definición técnica de imagenes'!A12</f>
        <v>M12D</v>
      </c>
    </row>
    <row r="11" spans="1:16" s="11" customFormat="1" ht="13.9" customHeight="1">
      <c r="A11" s="12" t="str">
        <f t="shared" ref="A11:A18" si="3">IF(OR(B11&lt;&gt;"",J11&lt;&gt;""),CONCATENATE(LEFT(A10,3),IF(MID(A10,4,2)+1&lt;10,CONCATENATE("0",MID(A10,4,2)+1))),"")</f>
        <v>IMG02</v>
      </c>
      <c r="B11" s="108" t="s">
        <v>193</v>
      </c>
      <c r="C11" s="20" t="str">
        <f t="shared" si="0"/>
        <v>Cuaderno de Estudio</v>
      </c>
      <c r="D11" s="63" t="s">
        <v>282</v>
      </c>
      <c r="E11" s="63" t="s">
        <v>153</v>
      </c>
      <c r="F11" s="13" t="str">
        <f t="shared" ref="F11:F74" si="4">IF(OR(B11&lt;&gt;"",J11&lt;&gt;""),CONCATENATE($C$7,"_",$A11,IF($G$4="Cuaderno de Estudio","_small",CONCATENATE(IF(I11="","","n"),IF(LEFT($G$5,1)="F",".jpg",".png")))),"")</f>
        <v>CS_10_01_IMG02_small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CS_10_01_IMG02_zoom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112" t="s">
        <v>264</v>
      </c>
      <c r="K11" s="65" t="s">
        <v>192</v>
      </c>
      <c r="O11" s="2" t="str">
        <f>'Definición técnica de imagenes'!A13</f>
        <v>M101</v>
      </c>
    </row>
    <row r="12" spans="1:16" s="11" customFormat="1" ht="15.75">
      <c r="A12" s="12" t="str">
        <f t="shared" si="3"/>
        <v>IMG03</v>
      </c>
      <c r="B12" s="109" t="s">
        <v>194</v>
      </c>
      <c r="C12" s="20" t="str">
        <f t="shared" si="0"/>
        <v>Cuaderno de Estudio</v>
      </c>
      <c r="D12" s="63" t="s">
        <v>282</v>
      </c>
      <c r="E12" s="63" t="s">
        <v>153</v>
      </c>
      <c r="F12" s="13" t="str">
        <f t="shared" si="4"/>
        <v>CS_10_01_IMG03_small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CS_10_01_IMG03_zoom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112" t="s">
        <v>265</v>
      </c>
      <c r="K12" s="64" t="s">
        <v>192</v>
      </c>
      <c r="O12" s="2" t="str">
        <f>'Definición técnica de imagenes'!A18</f>
        <v>Diaporama F1</v>
      </c>
    </row>
    <row r="13" spans="1:16" s="11" customFormat="1" ht="15.75">
      <c r="A13" s="12" t="str">
        <f t="shared" si="3"/>
        <v>IMG04</v>
      </c>
      <c r="B13" s="111" t="s">
        <v>195</v>
      </c>
      <c r="C13" s="20" t="str">
        <f t="shared" si="0"/>
        <v>Cuaderno de Estudio</v>
      </c>
      <c r="D13" s="63" t="s">
        <v>282</v>
      </c>
      <c r="E13" s="63" t="s">
        <v>153</v>
      </c>
      <c r="F13" s="13" t="str">
        <f t="shared" si="4"/>
        <v>CS_10_01_IMG04_small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CS_10_01_IMG04_zoom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110" t="s">
        <v>266</v>
      </c>
      <c r="K13" s="64" t="s">
        <v>192</v>
      </c>
      <c r="O13" s="2" t="str">
        <f>'Definición técnica de imagenes'!A19</f>
        <v>F4</v>
      </c>
    </row>
    <row r="14" spans="1:16" s="11" customFormat="1" ht="15.75">
      <c r="A14" s="12" t="str">
        <f t="shared" si="3"/>
        <v>IMG05</v>
      </c>
      <c r="B14" s="108" t="s">
        <v>196</v>
      </c>
      <c r="C14" s="20" t="str">
        <f t="shared" si="0"/>
        <v>Cuaderno de Estudio</v>
      </c>
      <c r="D14" s="63" t="s">
        <v>282</v>
      </c>
      <c r="E14" s="63" t="s">
        <v>153</v>
      </c>
      <c r="F14" s="13" t="str">
        <f t="shared" si="4"/>
        <v>CS_10_01_IMG05_small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CS_10_01_IMG05_zoom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110" t="s">
        <v>267</v>
      </c>
      <c r="K14" s="64" t="s">
        <v>192</v>
      </c>
      <c r="O14" s="2" t="str">
        <f>'Definición técnica de imagenes'!A22</f>
        <v>F6</v>
      </c>
    </row>
    <row r="15" spans="1:16" s="11" customFormat="1" ht="15.75">
      <c r="A15" s="12" t="str">
        <f t="shared" si="3"/>
        <v>IMG06</v>
      </c>
      <c r="B15" s="110" t="s">
        <v>197</v>
      </c>
      <c r="C15" s="20" t="str">
        <f t="shared" si="0"/>
        <v>Cuaderno de Estudio</v>
      </c>
      <c r="D15" s="63" t="s">
        <v>282</v>
      </c>
      <c r="E15" s="63" t="s">
        <v>153</v>
      </c>
      <c r="F15" s="13" t="str">
        <f t="shared" si="4"/>
        <v>CS_10_01_IMG06_small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CS_10_01_IMG06_zoom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110" t="s">
        <v>198</v>
      </c>
      <c r="K15" s="66"/>
      <c r="O15" s="2" t="str">
        <f>'Definición técnica de imagenes'!A24</f>
        <v>F6B</v>
      </c>
    </row>
    <row r="16" spans="1:16" s="11" customFormat="1" ht="16.5">
      <c r="A16" s="12" t="str">
        <f t="shared" si="3"/>
        <v>IMG07</v>
      </c>
      <c r="B16" s="110" t="s">
        <v>199</v>
      </c>
      <c r="C16" s="20" t="str">
        <f t="shared" si="0"/>
        <v>Cuaderno de Estudio</v>
      </c>
      <c r="D16" s="63" t="s">
        <v>282</v>
      </c>
      <c r="E16" s="63" t="s">
        <v>153</v>
      </c>
      <c r="F16" s="13" t="str">
        <f t="shared" si="4"/>
        <v>CS_10_01_IMG07_small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CS_10_01_IMG07_zoom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112" t="s">
        <v>200</v>
      </c>
      <c r="K16" s="67"/>
      <c r="O16" s="2" t="str">
        <f>'Definición técnica de imagenes'!A25</f>
        <v>F7</v>
      </c>
    </row>
    <row r="17" spans="1:15" s="11" customFormat="1" ht="15.75">
      <c r="A17" s="12" t="str">
        <f t="shared" si="3"/>
        <v>IMG08</v>
      </c>
      <c r="B17" s="110" t="s">
        <v>201</v>
      </c>
      <c r="C17" s="20" t="str">
        <f t="shared" si="0"/>
        <v>Cuaderno de Estudio</v>
      </c>
      <c r="D17" s="63" t="s">
        <v>282</v>
      </c>
      <c r="E17" s="63" t="s">
        <v>153</v>
      </c>
      <c r="F17" s="13" t="str">
        <f t="shared" si="4"/>
        <v>CS_10_01_IMG08_small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CS_10_01_IMG08_zoom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112" t="s">
        <v>202</v>
      </c>
      <c r="K17" s="66"/>
      <c r="O17" s="2" t="str">
        <f>'Definición técnica de imagenes'!A27</f>
        <v>F7B</v>
      </c>
    </row>
    <row r="18" spans="1:15" s="11" customFormat="1" ht="15.75">
      <c r="A18" s="12" t="str">
        <f t="shared" si="3"/>
        <v>IMG09</v>
      </c>
      <c r="B18" s="110" t="s">
        <v>203</v>
      </c>
      <c r="C18" s="20" t="str">
        <f t="shared" si="0"/>
        <v>Cuaderno de Estudio</v>
      </c>
      <c r="D18" s="63" t="s">
        <v>282</v>
      </c>
      <c r="E18" s="63" t="s">
        <v>153</v>
      </c>
      <c r="F18" s="13" t="str">
        <f t="shared" si="4"/>
        <v>CS_10_01_IMG09_small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CS_10_01_IMG09_zoom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112" t="s">
        <v>204</v>
      </c>
      <c r="K18" s="66"/>
      <c r="O18" s="2" t="str">
        <f>'Definición técnica de imagenes'!A30</f>
        <v>F8</v>
      </c>
    </row>
    <row r="19" spans="1:15" s="11" customFormat="1" ht="16.5">
      <c r="A19" s="12" t="str">
        <f t="shared" ref="A19:A50" si="6">IF(OR(B19&lt;&gt;"",J19&lt;&gt;""),CONCATENATE(LEFT(A18,3),IF(MID(A18,4,2)+1&lt;10,CONCATENATE("0",MID(A18,4,2)+1),MID(A18,4,2)+1)),"")</f>
        <v>IMG10</v>
      </c>
      <c r="B19" s="110" t="s">
        <v>205</v>
      </c>
      <c r="C19" s="20" t="str">
        <f t="shared" si="0"/>
        <v>Cuaderno de Estudio</v>
      </c>
      <c r="D19" s="63" t="s">
        <v>282</v>
      </c>
      <c r="E19" s="63" t="s">
        <v>153</v>
      </c>
      <c r="F19" s="13" t="str">
        <f t="shared" si="4"/>
        <v>CS_10_01_IMG10_small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CS_10_01_IMG10_zoom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112" t="s">
        <v>206</v>
      </c>
      <c r="K19" s="67"/>
      <c r="O19" s="2" t="str">
        <f>'Definición técnica de imagenes'!A31</f>
        <v>F10</v>
      </c>
    </row>
    <row r="20" spans="1:15" s="11" customFormat="1" ht="15.75">
      <c r="A20" s="12" t="str">
        <f t="shared" si="6"/>
        <v>IMG11</v>
      </c>
      <c r="B20" s="111" t="s">
        <v>207</v>
      </c>
      <c r="C20" s="20" t="str">
        <f t="shared" si="0"/>
        <v>Cuaderno de Estudio</v>
      </c>
      <c r="D20" s="63" t="s">
        <v>282</v>
      </c>
      <c r="E20" s="63" t="s">
        <v>153</v>
      </c>
      <c r="F20" s="13" t="str">
        <f t="shared" si="4"/>
        <v>CS_10_01_IMG11_small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CS_10_01_IMG11_zoom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112" t="s">
        <v>268</v>
      </c>
      <c r="K20" s="66" t="s">
        <v>192</v>
      </c>
      <c r="O20" s="2" t="str">
        <f>'Definición técnica de imagenes'!A32</f>
        <v>F10B</v>
      </c>
    </row>
    <row r="21" spans="1:15" s="11" customFormat="1" ht="15.75">
      <c r="A21" s="12" t="str">
        <f t="shared" si="6"/>
        <v>IMG12</v>
      </c>
      <c r="B21" s="107" t="s">
        <v>208</v>
      </c>
      <c r="C21" s="20" t="str">
        <f t="shared" si="0"/>
        <v>Cuaderno de Estudio</v>
      </c>
      <c r="D21" s="63" t="s">
        <v>282</v>
      </c>
      <c r="E21" s="63" t="s">
        <v>153</v>
      </c>
      <c r="F21" s="13" t="str">
        <f t="shared" si="4"/>
        <v>CS_10_01_IMG12_small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CS_10_01_IMG12_zoom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112" t="s">
        <v>268</v>
      </c>
      <c r="K21" s="66" t="s">
        <v>192</v>
      </c>
      <c r="O21" s="2" t="str">
        <f>'Definición técnica de imagenes'!A33</f>
        <v>F11</v>
      </c>
    </row>
    <row r="22" spans="1:15" s="11" customFormat="1" ht="15.75">
      <c r="A22" s="12" t="str">
        <f t="shared" si="6"/>
        <v>IMG13</v>
      </c>
      <c r="B22" s="110" t="s">
        <v>209</v>
      </c>
      <c r="C22" s="20" t="str">
        <f t="shared" si="0"/>
        <v>Cuaderno de Estudio</v>
      </c>
      <c r="D22" s="63" t="s">
        <v>282</v>
      </c>
      <c r="E22" s="63" t="s">
        <v>153</v>
      </c>
      <c r="F22" s="13" t="str">
        <f t="shared" si="4"/>
        <v>CS_10_01_IMG13_small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CS_10_01_IMG13_zoom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112" t="s">
        <v>210</v>
      </c>
      <c r="K22" s="68"/>
      <c r="O22" s="2" t="str">
        <f>'Definición técnica de imagenes'!A34</f>
        <v>F12</v>
      </c>
    </row>
    <row r="23" spans="1:15" s="11" customFormat="1" ht="15.75">
      <c r="A23" s="12" t="str">
        <f t="shared" si="6"/>
        <v>IMG14</v>
      </c>
      <c r="B23" s="110" t="s">
        <v>211</v>
      </c>
      <c r="C23" s="20" t="str">
        <f t="shared" si="0"/>
        <v>Cuaderno de Estudio</v>
      </c>
      <c r="D23" s="63" t="s">
        <v>282</v>
      </c>
      <c r="E23" s="63" t="s">
        <v>153</v>
      </c>
      <c r="F23" s="13" t="str">
        <f t="shared" si="4"/>
        <v>CS_10_01_IMG14_small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CS_10_01_IMG14_zoom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112" t="s">
        <v>269</v>
      </c>
      <c r="K23" s="64" t="s">
        <v>192</v>
      </c>
      <c r="O23" s="2" t="str">
        <f>'Definición técnica de imagenes'!A35</f>
        <v>F13</v>
      </c>
    </row>
    <row r="24" spans="1:15" s="11" customFormat="1" ht="15.75">
      <c r="A24" s="12" t="str">
        <f t="shared" si="6"/>
        <v>IMG15</v>
      </c>
      <c r="B24" s="112" t="s">
        <v>212</v>
      </c>
      <c r="C24" s="20" t="str">
        <f t="shared" si="0"/>
        <v>Cuaderno de Estudio</v>
      </c>
      <c r="D24" s="63" t="s">
        <v>282</v>
      </c>
      <c r="E24" s="63" t="s">
        <v>153</v>
      </c>
      <c r="F24" s="13" t="str">
        <f t="shared" si="4"/>
        <v>CS_10_01_IMG15_small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CS_10_01_IMG15_zoom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112" t="s">
        <v>213</v>
      </c>
      <c r="K24" s="65"/>
      <c r="O24" s="2" t="str">
        <f>'Definición técnica de imagenes'!A37</f>
        <v>F13B</v>
      </c>
    </row>
    <row r="25" spans="1:15" s="11" customFormat="1" ht="15.75">
      <c r="A25" s="12" t="str">
        <f t="shared" si="6"/>
        <v>IMG16</v>
      </c>
      <c r="B25" s="110" t="s">
        <v>214</v>
      </c>
      <c r="C25" s="20" t="str">
        <f t="shared" si="0"/>
        <v>Cuaderno de Estudio</v>
      </c>
      <c r="D25" s="63" t="s">
        <v>282</v>
      </c>
      <c r="E25" s="63" t="s">
        <v>153</v>
      </c>
      <c r="F25" s="13" t="str">
        <f t="shared" si="4"/>
        <v>CS_10_01_IMG16_small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CS_10_01_IMG16_zoom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112" t="s">
        <v>215</v>
      </c>
      <c r="K25" s="64"/>
    </row>
    <row r="26" spans="1:15" s="11" customFormat="1" ht="15.75">
      <c r="A26" s="12" t="str">
        <f t="shared" si="6"/>
        <v>IMG17</v>
      </c>
      <c r="B26" s="112" t="s">
        <v>216</v>
      </c>
      <c r="C26" s="20" t="str">
        <f t="shared" si="0"/>
        <v>Cuaderno de Estudio</v>
      </c>
      <c r="D26" s="63" t="s">
        <v>282</v>
      </c>
      <c r="E26" s="63" t="s">
        <v>153</v>
      </c>
      <c r="F26" s="13" t="str">
        <f t="shared" si="4"/>
        <v>CS_10_01_IMG17_small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CS_10_01_IMG17_zoom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270</v>
      </c>
      <c r="K26" s="64"/>
    </row>
    <row r="27" spans="1:15" s="11" customFormat="1" ht="15.75">
      <c r="A27" s="12" t="str">
        <f t="shared" si="6"/>
        <v>IMG18</v>
      </c>
      <c r="B27" s="112" t="s">
        <v>217</v>
      </c>
      <c r="C27" s="20" t="str">
        <f t="shared" si="0"/>
        <v>Cuaderno de Estudio</v>
      </c>
      <c r="D27" s="63" t="s">
        <v>282</v>
      </c>
      <c r="E27" s="63" t="s">
        <v>153</v>
      </c>
      <c r="F27" s="13" t="str">
        <f t="shared" si="4"/>
        <v>CS_10_01_IMG18_small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CS_10_01_IMG18_zoom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112" t="s">
        <v>218</v>
      </c>
      <c r="K27" s="64"/>
      <c r="O27" s="2"/>
    </row>
    <row r="28" spans="1:15" s="11" customFormat="1" ht="15.75">
      <c r="A28" s="12" t="str">
        <f t="shared" si="6"/>
        <v>IMG19</v>
      </c>
      <c r="B28" s="112" t="s">
        <v>219</v>
      </c>
      <c r="C28" s="20" t="str">
        <f t="shared" si="0"/>
        <v>Cuaderno de Estudio</v>
      </c>
      <c r="D28" s="63" t="s">
        <v>282</v>
      </c>
      <c r="E28" s="63" t="s">
        <v>153</v>
      </c>
      <c r="F28" s="13" t="str">
        <f t="shared" si="4"/>
        <v>CS_10_01_IMG19_small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CS_10_01_IMG19_zoom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112" t="s">
        <v>271</v>
      </c>
      <c r="K28" s="64"/>
    </row>
    <row r="29" spans="1:15" s="11" customFormat="1" ht="15.75">
      <c r="A29" s="12" t="str">
        <f t="shared" si="6"/>
        <v>IMG20</v>
      </c>
      <c r="B29" s="112" t="s">
        <v>220</v>
      </c>
      <c r="C29" s="20" t="str">
        <f t="shared" si="0"/>
        <v>Cuaderno de Estudio</v>
      </c>
      <c r="D29" s="63" t="s">
        <v>282</v>
      </c>
      <c r="E29" s="63" t="s">
        <v>153</v>
      </c>
      <c r="F29" s="13" t="str">
        <f t="shared" si="4"/>
        <v>CS_10_01_IMG20_small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CS_10_01_IMG20_zoom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272</v>
      </c>
      <c r="K29" s="64"/>
    </row>
    <row r="30" spans="1:15" s="11" customFormat="1" ht="15.75">
      <c r="A30" s="12" t="str">
        <f t="shared" si="6"/>
        <v>IMG21</v>
      </c>
      <c r="B30" s="110" t="s">
        <v>221</v>
      </c>
      <c r="C30" s="20" t="str">
        <f t="shared" si="0"/>
        <v>Cuaderno de Estudio</v>
      </c>
      <c r="D30" s="63" t="s">
        <v>282</v>
      </c>
      <c r="E30" s="63" t="s">
        <v>153</v>
      </c>
      <c r="F30" s="13" t="str">
        <f t="shared" si="4"/>
        <v>CS_10_01_IMG21_small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CS_10_01_IMG21_zoom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112" t="s">
        <v>273</v>
      </c>
      <c r="K30" s="64" t="s">
        <v>192</v>
      </c>
    </row>
    <row r="31" spans="1:15" s="11" customFormat="1" ht="15.75">
      <c r="A31" s="12" t="str">
        <f t="shared" si="6"/>
        <v>IMG22</v>
      </c>
      <c r="B31" s="111" t="s">
        <v>222</v>
      </c>
      <c r="C31" s="20" t="str">
        <f t="shared" si="0"/>
        <v>Cuaderno de Estudio</v>
      </c>
      <c r="D31" s="63" t="s">
        <v>282</v>
      </c>
      <c r="E31" s="63" t="s">
        <v>153</v>
      </c>
      <c r="F31" s="13" t="str">
        <f t="shared" si="4"/>
        <v>CS_10_01_IMG22_small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CS_10_01_IMG22_zoom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112" t="s">
        <v>274</v>
      </c>
      <c r="K31" s="64" t="s">
        <v>192</v>
      </c>
    </row>
    <row r="32" spans="1:15" s="11" customFormat="1" ht="15.75">
      <c r="A32" s="12" t="str">
        <f t="shared" si="6"/>
        <v>IMG23</v>
      </c>
      <c r="B32" s="110" t="s">
        <v>223</v>
      </c>
      <c r="C32" s="20" t="str">
        <f t="shared" si="0"/>
        <v>Cuaderno de Estudio</v>
      </c>
      <c r="D32" s="63" t="s">
        <v>282</v>
      </c>
      <c r="E32" s="63" t="s">
        <v>153</v>
      </c>
      <c r="F32" s="13" t="str">
        <f t="shared" si="4"/>
        <v>CS_10_01_IMG23_small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CS_10_01_IMG23_zoom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112" t="s">
        <v>224</v>
      </c>
      <c r="K32" s="64"/>
    </row>
    <row r="33" spans="1:15" s="11" customFormat="1" ht="15.75">
      <c r="A33" s="12" t="str">
        <f t="shared" si="6"/>
        <v>IMG24</v>
      </c>
      <c r="B33" s="112" t="s">
        <v>225</v>
      </c>
      <c r="C33" s="20" t="str">
        <f t="shared" si="0"/>
        <v>Cuaderno de Estudio</v>
      </c>
      <c r="D33" s="63" t="s">
        <v>282</v>
      </c>
      <c r="E33" s="63" t="s">
        <v>153</v>
      </c>
      <c r="F33" s="13" t="str">
        <f t="shared" si="4"/>
        <v>CS_10_01_IMG24_small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CS_10_01_IMG24_zoom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112" t="s">
        <v>275</v>
      </c>
      <c r="K33" s="64"/>
    </row>
    <row r="34" spans="1:15" s="11" customFormat="1" ht="15.75">
      <c r="A34" s="12" t="str">
        <f t="shared" si="6"/>
        <v>IMG25</v>
      </c>
      <c r="B34" s="110" t="s">
        <v>226</v>
      </c>
      <c r="C34" s="20" t="str">
        <f t="shared" si="0"/>
        <v>Cuaderno de Estudio</v>
      </c>
      <c r="D34" s="63" t="s">
        <v>282</v>
      </c>
      <c r="E34" s="63" t="s">
        <v>153</v>
      </c>
      <c r="F34" s="13" t="str">
        <f t="shared" si="4"/>
        <v>CS_10_01_IMG25_small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CS_10_01_IMG25_zoom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112" t="s">
        <v>227</v>
      </c>
      <c r="K34" s="64" t="s">
        <v>192</v>
      </c>
      <c r="O34" s="2"/>
    </row>
    <row r="35" spans="1:15" s="11" customFormat="1" ht="15.75">
      <c r="A35" s="12" t="str">
        <f t="shared" si="6"/>
        <v>IMG26</v>
      </c>
      <c r="B35" s="110" t="s">
        <v>228</v>
      </c>
      <c r="C35" s="20" t="str">
        <f t="shared" si="0"/>
        <v>Cuaderno de Estudio</v>
      </c>
      <c r="D35" s="63" t="s">
        <v>282</v>
      </c>
      <c r="E35" s="63" t="s">
        <v>153</v>
      </c>
      <c r="F35" s="13" t="str">
        <f t="shared" si="4"/>
        <v>CS_10_01_IMG26_small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CS_10_01_IMG26_zoom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112" t="s">
        <v>276</v>
      </c>
      <c r="K35" s="65" t="s">
        <v>192</v>
      </c>
      <c r="O35" s="2"/>
    </row>
    <row r="36" spans="1:15" s="11" customFormat="1" ht="15.75">
      <c r="A36" s="12" t="str">
        <f t="shared" si="6"/>
        <v>IMG27</v>
      </c>
      <c r="B36" s="110" t="s">
        <v>229</v>
      </c>
      <c r="C36" s="20" t="str">
        <f t="shared" si="0"/>
        <v>Cuaderno de Estudio</v>
      </c>
      <c r="D36" s="63" t="s">
        <v>282</v>
      </c>
      <c r="E36" s="63" t="s">
        <v>153</v>
      </c>
      <c r="F36" s="13" t="str">
        <f t="shared" si="4"/>
        <v>CS_10_01_IMG27_small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CS_10_01_IMG27_zoom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112" t="s">
        <v>230</v>
      </c>
      <c r="K36" s="65" t="s">
        <v>192</v>
      </c>
      <c r="O36" s="2"/>
    </row>
    <row r="37" spans="1:15" s="11" customFormat="1" ht="15.75">
      <c r="A37" s="12" t="str">
        <f t="shared" si="6"/>
        <v>IMG28</v>
      </c>
      <c r="B37" s="110" t="s">
        <v>231</v>
      </c>
      <c r="C37" s="20" t="str">
        <f t="shared" si="0"/>
        <v>Cuaderno de Estudio</v>
      </c>
      <c r="D37" s="63" t="s">
        <v>282</v>
      </c>
      <c r="E37" s="63" t="s">
        <v>153</v>
      </c>
      <c r="F37" s="13" t="str">
        <f t="shared" si="4"/>
        <v>CS_10_01_IMG28_small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CS_10_01_IMG28_zoom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112" t="s">
        <v>232</v>
      </c>
      <c r="K37" s="65" t="s">
        <v>192</v>
      </c>
    </row>
    <row r="38" spans="1:15" s="11" customFormat="1" ht="15.75">
      <c r="A38" s="12" t="str">
        <f t="shared" si="6"/>
        <v>IMG29</v>
      </c>
      <c r="B38" s="112" t="s">
        <v>233</v>
      </c>
      <c r="C38" s="20" t="str">
        <f t="shared" si="0"/>
        <v>Cuaderno de Estudio</v>
      </c>
      <c r="D38" s="63" t="s">
        <v>282</v>
      </c>
      <c r="E38" s="63" t="s">
        <v>153</v>
      </c>
      <c r="F38" s="13" t="str">
        <f t="shared" si="4"/>
        <v>CS_10_01_IMG29_small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CS_10_01_IMG29_zoom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69" t="s">
        <v>277</v>
      </c>
      <c r="K38" s="65"/>
    </row>
    <row r="39" spans="1:15" s="11" customFormat="1" ht="15.75">
      <c r="A39" s="12" t="str">
        <f t="shared" si="6"/>
        <v>IMG30</v>
      </c>
      <c r="B39" s="110" t="s">
        <v>234</v>
      </c>
      <c r="C39" s="20" t="str">
        <f t="shared" si="0"/>
        <v>Cuaderno de Estudio</v>
      </c>
      <c r="D39" s="63" t="s">
        <v>282</v>
      </c>
      <c r="E39" s="63" t="s">
        <v>153</v>
      </c>
      <c r="F39" s="13" t="str">
        <f t="shared" si="4"/>
        <v>CS_10_01_IMG30_small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CS_10_01_IMG30_zoom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112" t="s">
        <v>235</v>
      </c>
      <c r="K39" s="65"/>
    </row>
    <row r="40" spans="1:15" s="11" customFormat="1" ht="15.75">
      <c r="A40" s="12" t="str">
        <f t="shared" si="6"/>
        <v>IMG31</v>
      </c>
      <c r="B40" s="110" t="s">
        <v>236</v>
      </c>
      <c r="C40" s="20" t="str">
        <f t="shared" si="0"/>
        <v>Cuaderno de Estudio</v>
      </c>
      <c r="D40" s="63" t="s">
        <v>282</v>
      </c>
      <c r="E40" s="63" t="s">
        <v>153</v>
      </c>
      <c r="F40" s="13" t="str">
        <f t="shared" si="4"/>
        <v>CS_10_01_IMG31_small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CS_10_01_IMG31_zoom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112" t="s">
        <v>278</v>
      </c>
      <c r="K40" s="65" t="s">
        <v>192</v>
      </c>
    </row>
    <row r="41" spans="1:15" s="11" customFormat="1" ht="15.75">
      <c r="A41" s="12" t="str">
        <f t="shared" si="6"/>
        <v>IMG32</v>
      </c>
      <c r="B41" s="112" t="s">
        <v>237</v>
      </c>
      <c r="C41" s="20" t="str">
        <f t="shared" si="0"/>
        <v>Cuaderno de Estudio</v>
      </c>
      <c r="D41" s="63" t="s">
        <v>282</v>
      </c>
      <c r="E41" s="63" t="s">
        <v>153</v>
      </c>
      <c r="F41" s="13" t="str">
        <f t="shared" si="4"/>
        <v>CS_10_01_IMG32_small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CS_10_01_IMG32_zoom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112" t="s">
        <v>238</v>
      </c>
      <c r="K41" s="65"/>
    </row>
    <row r="42" spans="1:15" s="11" customFormat="1" ht="15.75">
      <c r="A42" s="12" t="str">
        <f t="shared" si="6"/>
        <v>IMG33</v>
      </c>
      <c r="B42" s="110" t="s">
        <v>239</v>
      </c>
      <c r="C42" s="20" t="str">
        <f t="shared" ref="C42:C73" si="7">IF(OR(B42&lt;&gt;"",J42&lt;&gt;""),IF($G$4="Recurso",CONCATENATE($G$4," ",$G$5),$G$4),"")</f>
        <v>Cuaderno de Estudio</v>
      </c>
      <c r="D42" s="63" t="s">
        <v>282</v>
      </c>
      <c r="E42" s="63" t="s">
        <v>153</v>
      </c>
      <c r="F42" s="13" t="str">
        <f t="shared" si="4"/>
        <v>CS_10_01_IMG33_small</v>
      </c>
      <c r="G42" s="13" t="str">
        <f ca="1">IF($F42&lt;&gt;"",IF($G$4="Recurso",VLOOKUP($E42,OFFSET('Definición técnica de imagenes'!$A$1,MATCH($G$5,'Definición técnica de imagenes'!$A$1:$A$104,0)-1,1,COUNTIF('Definición técnica de imagenes'!$A$3:$A$102,$G$5),5),5,FALSE),'Definición técnica de imagenes'!$F$16),"")</f>
        <v>526 x 370 px</v>
      </c>
      <c r="H42" s="13" t="str">
        <f t="shared" ca="1" si="5"/>
        <v>CS_10_01_IMG33_zoom</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600 px</v>
      </c>
      <c r="J42" s="112" t="s">
        <v>240</v>
      </c>
      <c r="K42" s="65"/>
    </row>
    <row r="43" spans="1:15" s="11" customFormat="1" ht="15">
      <c r="A43" s="12" t="str">
        <f t="shared" si="6"/>
        <v>IMG34</v>
      </c>
      <c r="B43" s="108" t="s">
        <v>241</v>
      </c>
      <c r="C43" s="20" t="str">
        <f t="shared" si="7"/>
        <v>Cuaderno de Estudio</v>
      </c>
      <c r="D43" s="63" t="s">
        <v>282</v>
      </c>
      <c r="E43" s="63" t="s">
        <v>153</v>
      </c>
      <c r="F43" s="13" t="str">
        <f t="shared" si="4"/>
        <v>CS_10_01_IMG34_small</v>
      </c>
      <c r="G43" s="13" t="str">
        <f ca="1">IF($F43&lt;&gt;"",IF($G$4="Recurso",VLOOKUP($E43,OFFSET('Definición técnica de imagenes'!$A$1,MATCH($G$5,'Definición técnica de imagenes'!$A$1:$A$104,0)-1,1,COUNTIF('Definición técnica de imagenes'!$A$3:$A$102,$G$5),5),5,FALSE),'Definición técnica de imagenes'!$F$16),"")</f>
        <v>526 x 370 px</v>
      </c>
      <c r="H43" s="13" t="str">
        <f t="shared" ca="1" si="5"/>
        <v>CS_10_01_IMG34_zoom</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600 px</v>
      </c>
      <c r="J43" s="63" t="s">
        <v>279</v>
      </c>
      <c r="K43" s="65"/>
    </row>
    <row r="44" spans="1:15" s="11" customFormat="1" ht="15.75">
      <c r="A44" s="12" t="str">
        <f t="shared" si="6"/>
        <v>IMG35</v>
      </c>
      <c r="B44" s="112" t="s">
        <v>242</v>
      </c>
      <c r="C44" s="20" t="str">
        <f t="shared" si="7"/>
        <v>Cuaderno de Estudio</v>
      </c>
      <c r="D44" s="63" t="s">
        <v>282</v>
      </c>
      <c r="E44" s="63" t="s">
        <v>153</v>
      </c>
      <c r="F44" s="13" t="str">
        <f t="shared" si="4"/>
        <v>CS_10_01_IMG35_small</v>
      </c>
      <c r="G44" s="13" t="str">
        <f ca="1">IF($F44&lt;&gt;"",IF($G$4="Recurso",VLOOKUP($E44,OFFSET('Definición técnica de imagenes'!$A$1,MATCH($G$5,'Definición técnica de imagenes'!$A$1:$A$104,0)-1,1,COUNTIF('Definición técnica de imagenes'!$A$3:$A$102,$G$5),5),5,FALSE),'Definición técnica de imagenes'!$F$16),"")</f>
        <v>526 x 370 px</v>
      </c>
      <c r="H44" s="13" t="str">
        <f t="shared" ca="1" si="5"/>
        <v>CS_10_01_IMG35_zoom</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600 px</v>
      </c>
      <c r="J44" s="63" t="s">
        <v>280</v>
      </c>
      <c r="K44" s="65"/>
    </row>
    <row r="45" spans="1:15" s="11" customFormat="1" ht="15.75">
      <c r="A45" s="12" t="str">
        <f t="shared" si="6"/>
        <v>IMG36</v>
      </c>
      <c r="B45" s="108" t="s">
        <v>243</v>
      </c>
      <c r="C45" s="20" t="str">
        <f t="shared" si="7"/>
        <v>Cuaderno de Estudio</v>
      </c>
      <c r="D45" s="63" t="s">
        <v>282</v>
      </c>
      <c r="E45" s="63" t="s">
        <v>153</v>
      </c>
      <c r="F45" s="13" t="str">
        <f t="shared" si="4"/>
        <v>CS_10_01_IMG36_small</v>
      </c>
      <c r="G45" s="13" t="str">
        <f ca="1">IF($F45&lt;&gt;"",IF($G$4="Recurso",VLOOKUP($E45,OFFSET('Definición técnica de imagenes'!$A$1,MATCH($G$5,'Definición técnica de imagenes'!$A$1:$A$104,0)-1,1,COUNTIF('Definición técnica de imagenes'!$A$3:$A$102,$G$5),5),5,FALSE),'Definición técnica de imagenes'!$F$16),"")</f>
        <v>526 x 370 px</v>
      </c>
      <c r="H45" s="13" t="str">
        <f t="shared" ca="1" si="5"/>
        <v>CS_10_01_IMG36_zoom</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600 px</v>
      </c>
      <c r="J45" s="112" t="s">
        <v>244</v>
      </c>
      <c r="K45" s="65"/>
    </row>
    <row r="46" spans="1:15" s="11" customFormat="1" ht="15.75">
      <c r="A46" s="12" t="str">
        <f t="shared" si="6"/>
        <v>IMG37</v>
      </c>
      <c r="B46" s="110" t="s">
        <v>245</v>
      </c>
      <c r="C46" s="20" t="str">
        <f t="shared" si="7"/>
        <v>Cuaderno de Estudio</v>
      </c>
      <c r="D46" s="63" t="s">
        <v>282</v>
      </c>
      <c r="E46" s="63" t="s">
        <v>153</v>
      </c>
      <c r="F46" s="13" t="str">
        <f t="shared" si="4"/>
        <v>CS_10_01_IMG37_small</v>
      </c>
      <c r="G46" s="13" t="str">
        <f ca="1">IF($F46&lt;&gt;"",IF($G$4="Recurso",VLOOKUP($E46,OFFSET('Definición técnica de imagenes'!$A$1,MATCH($G$5,'Definición técnica de imagenes'!$A$1:$A$104,0)-1,1,COUNTIF('Definición técnica de imagenes'!$A$3:$A$102,$G$5),5),5,FALSE),'Definición técnica de imagenes'!$F$16),"")</f>
        <v>526 x 370 px</v>
      </c>
      <c r="H46" s="13" t="str">
        <f t="shared" ca="1" si="5"/>
        <v>CS_10_01_IMG37_zoom</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800 x 600 px</v>
      </c>
      <c r="J46" s="112" t="s">
        <v>246</v>
      </c>
      <c r="K46" s="65" t="s">
        <v>192</v>
      </c>
    </row>
    <row r="47" spans="1:15" s="11" customFormat="1" ht="15.75">
      <c r="A47" s="12" t="str">
        <f t="shared" si="6"/>
        <v>IMG38</v>
      </c>
      <c r="B47" s="110" t="s">
        <v>247</v>
      </c>
      <c r="C47" s="20" t="str">
        <f t="shared" si="7"/>
        <v>Cuaderno de Estudio</v>
      </c>
      <c r="D47" s="63" t="s">
        <v>282</v>
      </c>
      <c r="E47" s="63" t="s">
        <v>153</v>
      </c>
      <c r="F47" s="13" t="str">
        <f t="shared" si="4"/>
        <v>CS_10_01_IMG38_small</v>
      </c>
      <c r="G47" s="13" t="str">
        <f ca="1">IF($F47&lt;&gt;"",IF($G$4="Recurso",VLOOKUP($E47,OFFSET('Definición técnica de imagenes'!$A$1,MATCH($G$5,'Definición técnica de imagenes'!$A$1:$A$104,0)-1,1,COUNTIF('Definición técnica de imagenes'!$A$3:$A$102,$G$5),5),5,FALSE),'Definición técnica de imagenes'!$F$16),"")</f>
        <v>526 x 370 px</v>
      </c>
      <c r="H47" s="13" t="str">
        <f t="shared" ca="1" si="5"/>
        <v>CS_10_01_IMG38_zoom</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800 x 600 px</v>
      </c>
      <c r="J47" s="112" t="s">
        <v>248</v>
      </c>
      <c r="K47" s="65" t="s">
        <v>192</v>
      </c>
    </row>
    <row r="48" spans="1:15" s="11" customFormat="1" ht="15.75">
      <c r="A48" s="12" t="str">
        <f t="shared" si="6"/>
        <v>IMG39</v>
      </c>
      <c r="B48" s="110" t="s">
        <v>249</v>
      </c>
      <c r="C48" s="20" t="str">
        <f t="shared" si="7"/>
        <v>Cuaderno de Estudio</v>
      </c>
      <c r="D48" s="63" t="s">
        <v>282</v>
      </c>
      <c r="E48" s="63" t="s">
        <v>153</v>
      </c>
      <c r="F48" s="13" t="str">
        <f t="shared" si="4"/>
        <v>CS_10_01_IMG39_small</v>
      </c>
      <c r="G48" s="13" t="str">
        <f ca="1">IF($F48&lt;&gt;"",IF($G$4="Recurso",VLOOKUP($E48,OFFSET('Definición técnica de imagenes'!$A$1,MATCH($G$5,'Definición técnica de imagenes'!$A$1:$A$104,0)-1,1,COUNTIF('Definición técnica de imagenes'!$A$3:$A$102,$G$5),5),5,FALSE),'Definición técnica de imagenes'!$F$16),"")</f>
        <v>526 x 370 px</v>
      </c>
      <c r="H48" s="13" t="str">
        <f t="shared" ca="1" si="5"/>
        <v>CS_10_01_IMG39_zoom</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800 x 600 px</v>
      </c>
      <c r="J48" s="112" t="s">
        <v>250</v>
      </c>
      <c r="K48" s="65" t="s">
        <v>192</v>
      </c>
    </row>
    <row r="49" spans="1:11" s="11" customFormat="1" ht="15.75">
      <c r="A49" s="12" t="str">
        <f t="shared" si="6"/>
        <v>IMG40</v>
      </c>
      <c r="B49" s="112" t="s">
        <v>251</v>
      </c>
      <c r="C49" s="20" t="str">
        <f t="shared" si="7"/>
        <v>Cuaderno de Estudio</v>
      </c>
      <c r="D49" s="63" t="s">
        <v>282</v>
      </c>
      <c r="E49" s="63" t="s">
        <v>153</v>
      </c>
      <c r="F49" s="13" t="str">
        <f t="shared" si="4"/>
        <v>CS_10_01_IMG40_small</v>
      </c>
      <c r="G49" s="13" t="str">
        <f ca="1">IF($F49&lt;&gt;"",IF($G$4="Recurso",VLOOKUP($E49,OFFSET('Definición técnica de imagenes'!$A$1,MATCH($G$5,'Definición técnica de imagenes'!$A$1:$A$104,0)-1,1,COUNTIF('Definición técnica de imagenes'!$A$3:$A$102,$G$5),5),5,FALSE),'Definición técnica de imagenes'!$F$16),"")</f>
        <v>526 x 370 px</v>
      </c>
      <c r="H49" s="13" t="str">
        <f t="shared" ca="1" si="5"/>
        <v>CS_10_01_IMG40_zoom</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800 x 600 px</v>
      </c>
      <c r="J49" s="112" t="s">
        <v>252</v>
      </c>
      <c r="K49" s="65"/>
    </row>
    <row r="50" spans="1:11" s="11" customFormat="1" ht="15.75">
      <c r="A50" s="12" t="str">
        <f t="shared" si="6"/>
        <v>IMG41</v>
      </c>
      <c r="B50" s="112" t="s">
        <v>253</v>
      </c>
      <c r="C50" s="20" t="str">
        <f t="shared" si="7"/>
        <v>Cuaderno de Estudio</v>
      </c>
      <c r="D50" s="63" t="s">
        <v>282</v>
      </c>
      <c r="E50" s="63" t="s">
        <v>153</v>
      </c>
      <c r="F50" s="13" t="str">
        <f t="shared" si="4"/>
        <v>CS_10_01_IMG41_small</v>
      </c>
      <c r="G50" s="13" t="str">
        <f ca="1">IF($F50&lt;&gt;"",IF($G$4="Recurso",VLOOKUP($E50,OFFSET('Definición técnica de imagenes'!$A$1,MATCH($G$5,'Definición técnica de imagenes'!$A$1:$A$104,0)-1,1,COUNTIF('Definición técnica de imagenes'!$A$3:$A$102,$G$5),5),5,FALSE),'Definición técnica de imagenes'!$F$16),"")</f>
        <v>526 x 370 px</v>
      </c>
      <c r="H50" s="13" t="str">
        <f t="shared" ca="1" si="5"/>
        <v>CS_10_01_IMG41_zoom</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800 x 600 px</v>
      </c>
      <c r="J50" s="112" t="s">
        <v>254</v>
      </c>
      <c r="K50" s="65"/>
    </row>
    <row r="51" spans="1:11" s="11" customFormat="1" ht="15.75">
      <c r="A51" s="12" t="str">
        <f t="shared" ref="A51:A82" si="8">IF(OR(B51&lt;&gt;"",J51&lt;&gt;""),CONCATENATE(LEFT(A50,3),IF(MID(A50,4,2)+1&lt;10,CONCATENATE("0",MID(A50,4,2)+1),MID(A50,4,2)+1)),"")</f>
        <v>IMG42</v>
      </c>
      <c r="B51" s="110" t="s">
        <v>255</v>
      </c>
      <c r="C51" s="20" t="str">
        <f t="shared" si="7"/>
        <v>Cuaderno de Estudio</v>
      </c>
      <c r="D51" s="63" t="s">
        <v>282</v>
      </c>
      <c r="E51" s="63" t="s">
        <v>153</v>
      </c>
      <c r="F51" s="13" t="str">
        <f t="shared" si="4"/>
        <v>CS_10_01_IMG42_small</v>
      </c>
      <c r="G51" s="13" t="str">
        <f ca="1">IF($F51&lt;&gt;"",IF($G$4="Recurso",VLOOKUP($E51,OFFSET('Definición técnica de imagenes'!$A$1,MATCH($G$5,'Definición técnica de imagenes'!$A$1:$A$104,0)-1,1,COUNTIF('Definición técnica de imagenes'!$A$3:$A$102,$G$5),5),5,FALSE),'Definición técnica de imagenes'!$F$16),"")</f>
        <v>526 x 370 px</v>
      </c>
      <c r="H51" s="13" t="str">
        <f t="shared" ca="1" si="5"/>
        <v>CS_10_01_IMG42_zoom</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800 x 600 px</v>
      </c>
      <c r="J51" s="112" t="s">
        <v>256</v>
      </c>
      <c r="K51" s="65" t="s">
        <v>192</v>
      </c>
    </row>
    <row r="52" spans="1:11" s="11" customFormat="1" ht="15.75">
      <c r="A52" s="12" t="str">
        <f t="shared" si="8"/>
        <v>IMG43</v>
      </c>
      <c r="B52" s="112" t="s">
        <v>257</v>
      </c>
      <c r="C52" s="20" t="str">
        <f t="shared" si="7"/>
        <v>Cuaderno de Estudio</v>
      </c>
      <c r="D52" s="63" t="s">
        <v>282</v>
      </c>
      <c r="E52" s="63" t="s">
        <v>153</v>
      </c>
      <c r="F52" s="13" t="str">
        <f t="shared" si="4"/>
        <v>CS_10_01_IMG43_small</v>
      </c>
      <c r="G52" s="13" t="str">
        <f ca="1">IF($F52&lt;&gt;"",IF($G$4="Recurso",VLOOKUP($E52,OFFSET('Definición técnica de imagenes'!$A$1,MATCH($G$5,'Definición técnica de imagenes'!$A$1:$A$104,0)-1,1,COUNTIF('Definición técnica de imagenes'!$A$3:$A$102,$G$5),5),5,FALSE),'Definición técnica de imagenes'!$F$16),"")</f>
        <v>526 x 370 px</v>
      </c>
      <c r="H52" s="13" t="str">
        <f t="shared" ca="1" si="5"/>
        <v>CS_10_01_IMG43_zoom</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800 x 600 px</v>
      </c>
      <c r="J52" s="63" t="s">
        <v>281</v>
      </c>
      <c r="K52" s="65"/>
    </row>
    <row r="53" spans="1:11" s="11" customFormat="1" ht="15.75">
      <c r="A53" s="12" t="str">
        <f t="shared" si="8"/>
        <v>IMG44</v>
      </c>
      <c r="B53" s="112" t="s">
        <v>258</v>
      </c>
      <c r="C53" s="20" t="str">
        <f t="shared" si="7"/>
        <v>Cuaderno de Estudio</v>
      </c>
      <c r="D53" s="63" t="s">
        <v>282</v>
      </c>
      <c r="E53" s="63" t="s">
        <v>153</v>
      </c>
      <c r="F53" s="13" t="str">
        <f t="shared" si="4"/>
        <v>CS_10_01_IMG44_small</v>
      </c>
      <c r="G53" s="13" t="str">
        <f ca="1">IF($F53&lt;&gt;"",IF($G$4="Recurso",VLOOKUP($E53,OFFSET('Definición técnica de imagenes'!$A$1,MATCH($G$5,'Definición técnica de imagenes'!$A$1:$A$104,0)-1,1,COUNTIF('Definición técnica de imagenes'!$A$3:$A$102,$G$5),5),5,FALSE),'Definición técnica de imagenes'!$F$16),"")</f>
        <v>526 x 370 px</v>
      </c>
      <c r="H53" s="13" t="str">
        <f t="shared" ca="1" si="5"/>
        <v>CS_10_01_IMG44_zoom</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800 x 600 px</v>
      </c>
      <c r="J53" s="112" t="s">
        <v>259</v>
      </c>
      <c r="K53" s="65"/>
    </row>
    <row r="54" spans="1:11" s="11" customFormat="1" ht="15.75">
      <c r="A54" s="12" t="str">
        <f t="shared" si="8"/>
        <v>IMG45</v>
      </c>
      <c r="B54" s="112" t="s">
        <v>260</v>
      </c>
      <c r="C54" s="20" t="str">
        <f t="shared" si="7"/>
        <v>Cuaderno de Estudio</v>
      </c>
      <c r="D54" s="63" t="s">
        <v>282</v>
      </c>
      <c r="E54" s="63" t="s">
        <v>153</v>
      </c>
      <c r="F54" s="13" t="str">
        <f t="shared" si="4"/>
        <v>CS_10_01_IMG45_small</v>
      </c>
      <c r="G54" s="13" t="str">
        <f ca="1">IF($F54&lt;&gt;"",IF($G$4="Recurso",VLOOKUP($E54,OFFSET('Definición técnica de imagenes'!$A$1,MATCH($G$5,'Definición técnica de imagenes'!$A$1:$A$104,0)-1,1,COUNTIF('Definición técnica de imagenes'!$A$3:$A$102,$G$5),5),5,FALSE),'Definición técnica de imagenes'!$F$16),"")</f>
        <v>526 x 370 px</v>
      </c>
      <c r="H54" s="13" t="str">
        <f t="shared" ca="1" si="5"/>
        <v>CS_10_01_IMG45_zoom</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800 x 600 px</v>
      </c>
      <c r="J54" s="112" t="s">
        <v>261</v>
      </c>
      <c r="K54" s="65"/>
    </row>
    <row r="55" spans="1:11" s="11" customFormat="1" ht="15.75">
      <c r="A55" s="12" t="str">
        <f t="shared" si="8"/>
        <v>IMG46</v>
      </c>
      <c r="B55" s="112" t="s">
        <v>262</v>
      </c>
      <c r="C55" s="20" t="str">
        <f t="shared" si="7"/>
        <v>Cuaderno de Estudio</v>
      </c>
      <c r="D55" s="63" t="s">
        <v>282</v>
      </c>
      <c r="E55" s="63" t="s">
        <v>153</v>
      </c>
      <c r="F55" s="13" t="str">
        <f t="shared" si="4"/>
        <v>CS_10_01_IMG46_small</v>
      </c>
      <c r="G55" s="13" t="str">
        <f ca="1">IF($F55&lt;&gt;"",IF($G$4="Recurso",VLOOKUP($E55,OFFSET('Definición técnica de imagenes'!$A$1,MATCH($G$5,'Definición técnica de imagenes'!$A$1:$A$104,0)-1,1,COUNTIF('Definición técnica de imagenes'!$A$3:$A$102,$G$5),5),5,FALSE),'Definición técnica de imagenes'!$F$16),"")</f>
        <v>526 x 370 px</v>
      </c>
      <c r="H55" s="13" t="str">
        <f t="shared" ca="1" si="5"/>
        <v>CS_10_01_IMG46_zoom</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800 x 600 px</v>
      </c>
      <c r="J55" s="112" t="s">
        <v>263</v>
      </c>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google.com.co/imgres?imgurl=http://historia1imagen.files.wordpress.com/2013/06/guerra-fria.jpg&amp;imgrefurl=http://historia1imagen.cl/guerra-fria/&amp;h=476&amp;w=544&amp;tbnid=-xBntLZd6KTDXM:&amp;zoom=1&amp;docid=J2VCeC8o2YmSvM&amp;ei=QFDlVLqlLYSnNpS7grAL&amp;tbm=isch&amp;ved=0C"/>
    <hyperlink ref="B11" r:id="rId2" display="http://www.google.com.co/imgres?imgurl=http://2.bp.blogspot.com/-96H-H78gtPs/Um4wj1PIVMI/AAAAAAAAARA/yrKAmN40m5c/s1600/imagen-23.png&amp;imgrefurl=http://informatesobrelaguerrafria.blogspot.com/2013_10_01_archive.html&amp;h=419&amp;w=679&amp;tbnid=VwuVSO7M1T74sM:&amp;zoom=1&amp;docid=IRJBbf4T3ZBC_M&amp;ei=QFDlVLqlLYSnNpS7grAL&amp;tbm=isch&amp;ved=0CB0QMygEMAQ"/>
    <hyperlink ref="B13" r:id="rId3" display="http://img.desmotivaciones.es/201301/FidelyelCheinedita.jpg"/>
    <hyperlink ref="B14" r:id="rId4"/>
    <hyperlink ref="B20" r:id="rId5" display="http://www.google.com.co/imgres?imgurl=http://www.esquerda.net/sites/default/files/mapa_de_la_urss_0.jpg&amp;imgrefurl=http://www.esquerda.net/artigos/270&amp;h=542&amp;w=829&amp;tbnid=ANFTAeHdhQE2DM:&amp;zoom=1&amp;docid=zCnmnzvwHI4MyM&amp;ei=gkvlVJu8MomUNriXg6gK&amp;tbm=isch&amp;ved=0CBwQM"/>
    <hyperlink ref="B31" r:id="rId6"/>
    <hyperlink ref="B43" r:id="rId7" display="http://aulaplaneta.planetasaber.com/encyclopedia/default.asp?idpack=8&amp;idpil=000L9701&amp;ruta=Buscador"/>
    <hyperlink ref="B45" r:id="rId8"/>
  </hyperlinks>
  <pageMargins left="0.75" right="0.75" top="1" bottom="1" header="0.5" footer="0.5"/>
  <pageSetup orientation="portrait" horizontalDpi="4294967292" verticalDpi="4294967292"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7" workbookViewId="0">
      <selection activeCell="A9" sqref="A9"/>
    </sheetView>
  </sheetViews>
  <sheetFormatPr baseColWidth="10" defaultColWidth="11" defaultRowHeight="15"/>
  <cols>
    <col min="1" max="1" width="72.21875" style="22" customWidth="1"/>
    <col min="2" max="2" width="11" style="22"/>
    <col min="3" max="3" width="13.77734375" style="22" customWidth="1"/>
    <col min="4" max="4" width="11.33203125" style="22" customWidth="1"/>
    <col min="5" max="7" width="11" style="22"/>
    <col min="8" max="11" width="11" style="22" hidden="1" customWidth="1"/>
    <col min="12" max="16384" width="11" style="22"/>
  </cols>
  <sheetData>
    <row r="1" spans="1:11" ht="16.5" thickBot="1">
      <c r="A1" s="91" t="s">
        <v>38</v>
      </c>
      <c r="B1" s="92"/>
      <c r="C1" s="92"/>
      <c r="D1" s="92"/>
      <c r="E1" s="92"/>
      <c r="F1" s="93"/>
    </row>
    <row r="2" spans="1:11" ht="15.75">
      <c r="A2" s="30" t="s">
        <v>42</v>
      </c>
      <c r="B2" s="31"/>
      <c r="C2" s="94" t="s">
        <v>13</v>
      </c>
      <c r="D2" s="95"/>
      <c r="E2" s="96"/>
      <c r="F2" s="32"/>
    </row>
    <row r="3" spans="1:11" ht="60">
      <c r="A3" s="33" t="s">
        <v>43</v>
      </c>
      <c r="B3" s="31"/>
      <c r="C3" s="100" t="s">
        <v>14</v>
      </c>
      <c r="D3" s="101"/>
      <c r="E3" s="102"/>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5.75" thickBot="1">
      <c r="A5" s="33" t="s">
        <v>45</v>
      </c>
      <c r="B5" s="31"/>
      <c r="C5" s="28" t="s">
        <v>35</v>
      </c>
      <c r="D5" s="103" t="str">
        <f>CONCATENATE(H21,"_",I21,"_",J21,"_CO")</f>
        <v>LE_07_04_CO</v>
      </c>
      <c r="E5" s="104"/>
      <c r="F5" s="32"/>
      <c r="H5" s="22" t="s">
        <v>22</v>
      </c>
      <c r="I5" s="22" t="s">
        <v>26</v>
      </c>
      <c r="J5" s="22">
        <v>2</v>
      </c>
      <c r="K5" s="22">
        <v>2</v>
      </c>
    </row>
    <row r="6" spans="1:11" ht="30.75" thickBot="1">
      <c r="A6" s="30" t="s">
        <v>10</v>
      </c>
      <c r="B6" s="31"/>
      <c r="C6" s="31"/>
      <c r="D6" s="31"/>
      <c r="E6" s="31"/>
      <c r="F6" s="32"/>
      <c r="H6" s="22" t="s">
        <v>23</v>
      </c>
      <c r="I6" s="22" t="s">
        <v>27</v>
      </c>
      <c r="J6" s="22">
        <v>3</v>
      </c>
      <c r="K6" s="22">
        <v>3</v>
      </c>
    </row>
    <row r="7" spans="1:11" ht="48" thickBot="1">
      <c r="A7" s="33" t="s">
        <v>11</v>
      </c>
      <c r="B7" s="31"/>
      <c r="C7" s="59" t="s">
        <v>119</v>
      </c>
      <c r="D7" s="89" t="str">
        <f>CONCATENATE("SolicitudGrafica_",D5,".xls")</f>
        <v>SolicitudGrafica_LE_07_04_CO.xls</v>
      </c>
      <c r="E7" s="89"/>
      <c r="F7" s="90"/>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0.75" thickBot="1">
      <c r="A10" s="34" t="s">
        <v>36</v>
      </c>
      <c r="B10" s="35"/>
      <c r="C10" s="35"/>
      <c r="D10" s="35"/>
      <c r="E10" s="35"/>
      <c r="F10" s="36"/>
      <c r="I10" s="22" t="s">
        <v>31</v>
      </c>
      <c r="J10" s="22">
        <v>7</v>
      </c>
      <c r="K10" s="22">
        <v>7</v>
      </c>
    </row>
    <row r="11" spans="1:11">
      <c r="I11" s="22" t="s">
        <v>32</v>
      </c>
      <c r="J11" s="22">
        <v>8</v>
      </c>
      <c r="K11" s="22">
        <v>8</v>
      </c>
    </row>
    <row r="12" spans="1:11" ht="15.75" thickBot="1">
      <c r="I12" s="22" t="s">
        <v>37</v>
      </c>
      <c r="J12" s="22">
        <v>9</v>
      </c>
      <c r="K12" s="22">
        <v>9</v>
      </c>
    </row>
    <row r="13" spans="1:11" ht="15.75">
      <c r="A13" s="91" t="s">
        <v>41</v>
      </c>
      <c r="B13" s="92"/>
      <c r="C13" s="92"/>
      <c r="D13" s="92"/>
      <c r="E13" s="92"/>
      <c r="F13" s="93"/>
      <c r="I13" s="22" t="s">
        <v>33</v>
      </c>
      <c r="J13" s="22">
        <v>10</v>
      </c>
      <c r="K13" s="22">
        <v>10</v>
      </c>
    </row>
    <row r="14" spans="1:11" ht="15.75" thickBot="1">
      <c r="A14" s="33"/>
      <c r="B14" s="31"/>
      <c r="C14" s="31"/>
      <c r="D14" s="31"/>
      <c r="E14" s="31"/>
      <c r="F14" s="32"/>
      <c r="I14" s="22" t="s">
        <v>34</v>
      </c>
      <c r="J14" s="22">
        <v>11</v>
      </c>
      <c r="K14" s="22">
        <v>11</v>
      </c>
    </row>
    <row r="15" spans="1:11" ht="15.75">
      <c r="A15" s="30" t="s">
        <v>46</v>
      </c>
      <c r="B15" s="31"/>
      <c r="C15" s="94" t="s">
        <v>49</v>
      </c>
      <c r="D15" s="95"/>
      <c r="E15" s="95"/>
      <c r="F15" s="96"/>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7" t="str">
        <f>CONCATENATE(H21,"_",I21,"_",J21,"_",K45)</f>
        <v>LE_07_04_REC10</v>
      </c>
      <c r="E17" s="98"/>
      <c r="F17" s="99"/>
      <c r="J17" s="22">
        <v>14</v>
      </c>
      <c r="K17" s="22">
        <v>14</v>
      </c>
    </row>
    <row r="18" spans="1:11" ht="75.75" thickBot="1">
      <c r="A18" s="33" t="s">
        <v>48</v>
      </c>
      <c r="B18" s="31"/>
      <c r="C18" s="59" t="s">
        <v>120</v>
      </c>
      <c r="D18" s="89" t="str">
        <f>CONCATENATE("SolicitudGrafica_",D17,".xls")</f>
        <v>SolicitudGrafica_LE_07_04_REC10.xls</v>
      </c>
      <c r="E18" s="89"/>
      <c r="F18" s="90"/>
      <c r="J18" s="22">
        <v>15</v>
      </c>
      <c r="K18" s="22">
        <v>15</v>
      </c>
    </row>
    <row r="19" spans="1:11" ht="15.75">
      <c r="A19" s="30" t="s">
        <v>10</v>
      </c>
      <c r="B19" s="31"/>
      <c r="C19" s="31"/>
      <c r="D19" s="31"/>
      <c r="E19" s="31"/>
      <c r="F19" s="32"/>
      <c r="H19" s="22">
        <v>3</v>
      </c>
      <c r="J19" s="22">
        <v>16</v>
      </c>
      <c r="K19" s="22">
        <v>16</v>
      </c>
    </row>
    <row r="20" spans="1:11" ht="60.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7734375" defaultRowHeight="15"/>
  <cols>
    <col min="1" max="1" width="21" style="22" customWidth="1"/>
    <col min="2" max="2" width="24.21875" style="22" customWidth="1"/>
    <col min="3" max="3" width="16.88671875" style="22" customWidth="1"/>
    <col min="4" max="4" width="12.77734375" style="22" customWidth="1"/>
    <col min="5" max="5" width="6.77734375" style="22" customWidth="1"/>
    <col min="6" max="6" width="12.77734375" style="22" customWidth="1"/>
    <col min="7" max="7" width="12.6640625" style="22" customWidth="1"/>
    <col min="8" max="8" width="24.44140625" style="22" customWidth="1"/>
    <col min="9" max="9" width="27.21875" style="22" customWidth="1"/>
    <col min="10" max="10" width="44.44140625" style="22" customWidth="1"/>
    <col min="11" max="16384" width="10.77734375" style="22"/>
  </cols>
  <sheetData>
    <row r="1" spans="1:10">
      <c r="A1" s="106" t="s">
        <v>56</v>
      </c>
      <c r="B1" s="106" t="s">
        <v>149</v>
      </c>
      <c r="C1" s="106" t="s">
        <v>63</v>
      </c>
      <c r="D1" s="106" t="s">
        <v>64</v>
      </c>
      <c r="E1" s="106" t="s">
        <v>5</v>
      </c>
      <c r="F1" s="106" t="s">
        <v>65</v>
      </c>
      <c r="G1" s="106" t="s">
        <v>66</v>
      </c>
      <c r="H1" s="105" t="s">
        <v>68</v>
      </c>
      <c r="I1" s="105"/>
    </row>
    <row r="2" spans="1:10">
      <c r="A2" s="106"/>
      <c r="B2" s="106"/>
      <c r="C2" s="106"/>
      <c r="D2" s="106"/>
      <c r="E2" s="106"/>
      <c r="F2" s="106"/>
      <c r="G2" s="106"/>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1"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5" customFormat="1" ht="14.65" customHeight="1">
      <c r="A15" s="73" t="s">
        <v>96</v>
      </c>
      <c r="B15" s="73"/>
      <c r="C15" s="73" t="s">
        <v>97</v>
      </c>
      <c r="D15" s="74" t="s">
        <v>98</v>
      </c>
      <c r="E15" s="73" t="s">
        <v>93</v>
      </c>
      <c r="F15" s="73" t="s">
        <v>117</v>
      </c>
      <c r="G15" s="73"/>
      <c r="H15" s="74" t="s">
        <v>122</v>
      </c>
      <c r="I15" s="73"/>
      <c r="J15" s="75"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0"/>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0"/>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ht="15.75">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2015-08-29T13:29:30Z</dcterms:modified>
</cp:coreProperties>
</file>