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REINGENIERIA_AGOSTO\CUADERNOS DE ESTUDIO\guion0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H18" i="1" l="1"/>
  <c r="F18" i="1"/>
  <c r="G18" i="1" s="1"/>
  <c r="A19" i="1"/>
  <c r="F19" i="1" l="1"/>
  <c r="G19" i="1" s="1"/>
  <c r="H19" i="1"/>
  <c r="A20" i="1"/>
  <c r="H20" i="1" l="1"/>
  <c r="F20" i="1"/>
  <c r="G20" i="1" s="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H30" i="1" l="1"/>
  <c r="F30" i="1"/>
  <c r="G30" i="1" s="1"/>
  <c r="A31" i="1"/>
  <c r="F31" i="1" l="1"/>
  <c r="G31" i="1" s="1"/>
  <c r="H31" i="1"/>
  <c r="A32" i="1"/>
  <c r="H32" i="1" l="1"/>
  <c r="F32" i="1"/>
  <c r="G32" i="1" s="1"/>
  <c r="A33" i="1"/>
  <c r="F33" i="1" l="1"/>
  <c r="G33" i="1" s="1"/>
  <c r="H33" i="1"/>
  <c r="A34" i="1"/>
  <c r="F34" i="1" l="1"/>
  <c r="G34" i="1" s="1"/>
  <c r="H34" i="1"/>
  <c r="A35" i="1"/>
  <c r="F35" i="1" l="1"/>
  <c r="G35" i="1" s="1"/>
  <c r="H35" i="1"/>
  <c r="A36" i="1"/>
  <c r="F36" i="1" l="1"/>
  <c r="G36" i="1" s="1"/>
  <c r="H36" i="1"/>
  <c r="A37" i="1"/>
  <c r="F37" i="1" l="1"/>
  <c r="G37" i="1" s="1"/>
  <c r="H37" i="1"/>
  <c r="A38" i="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<sst xmlns="http://schemas.openxmlformats.org/spreadsheetml/2006/main" count="479" uniqueCount="253">
  <si>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</si>
  <si>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</si>
  <si>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</si>
  <si>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</si>
  <si>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</si>
  <si>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</si>
  <si>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</si>
  <si>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</si>
  <si>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</si>
  <si>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</si>
  <si>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</si>
  <si>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</si>
  <si>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</si>
  <si>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</si>
  <si>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</si>
  <si>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</si>
  <si>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</si>
  <si>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</si>
  <si>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</si>
  <si>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</si>
  <si>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</si>
  <si>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</si>
  <si>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</si>
  <si>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</si>
  <si>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</si>
  <si>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</si>
  <si>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</si>
  <si>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</si>
  <si>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</si>
  <si>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</si>
  <si>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</si>
  <si>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</si>
  <si>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</si>
  <si>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</si>
  <si>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</si>
  <si>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</si>
  <si>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</si>
  <si>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</si>
  <si>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</si>
  <si>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</si>
  <si>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</si>
  <si>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</si>
  <si>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</si>
  <si>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</si>
  <si>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</si>
  <si>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</si>
  <si>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</si>
  <si>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</si>
  <si>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</si>
  <si>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</si>
  <si>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</si>
  <si>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</si>
  <si>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</si>
  <si>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</si>
  <si>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</si>
  <si>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</si>
  <si>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</si>
  <si>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</si>
  <si>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</si>
  <si>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</si>
  <si>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</si>
  <si>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</si>
  <si>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</si>
  <si>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</si>
  <si>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</si>
  <si>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</si>
  <si>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</si>
  <si>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</si>
  <si>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</si>
  <si>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</si>
  <si>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</si>
  <si>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</si>
  <si>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</si>
  <si>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</si>
  <si>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</si>
  <si>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</si>
  <si>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</si>
  <si>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</si>
  <si>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</si>
  <si>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</si>
  <si>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</si>
  <si>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</si>
  <si>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</si>
  <si>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</si>
  <si>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</si>
  <si>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</si>
  <si>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</si>
  <si>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</si>
  <si>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</si>
  <si>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</si>
  <si>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</si>
  <si>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</si>
  <si>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</si>
  <si>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</si>
  <si>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</si>
  <si>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</si>
  <si>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</si>
  <si>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</si>
  <si>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</si>
  <si>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</si>
  <si>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</si>
  <si>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</si>
  <si>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</si>
  <si>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</si>
  <si>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</si>
  <si>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</si>
  <si>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</si>
  <si>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</si>
  <si>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</si>
  <si>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</si>
  <si>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</si>
  <si>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</si>
  <si>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</si>
  <si>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</si>
  <si>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</si>
  <si>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</si>
  <si>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</si>
  <si>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</si>
  <si>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</si>
  <si>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</si>
  <si>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</si>
  <si>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</si>
  <si>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</si>
  <si>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</si>
  <si>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</si>
  <si>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</si>
  <si>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</si>
  <si>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</si>
  <si>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</si>
  <si>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</si>
  <si>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</si>
  <si>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</si>
  <si>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</si>
  <si>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</si>
  <si>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</si>
  <si>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</si>
  <si>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</si>
  <si>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</si>
  <si>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</si>
  <si>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</si>
  <si>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</si>
  <si>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</si>
  <si>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</si>
  <si>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</si>
  <si>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</si>
  <si>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</si>
  <si>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</si>
  <si>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</si>
  <si>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</si>
  <si>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</si>
  <si>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</si>
  <si>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</si>
  <si>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</si>
  <si>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</si>
  <si>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</si>
  <si>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</si>
  <si>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</si>
  <si>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</si>
  <si>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</si>
  <si>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</si>
  <si>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</si>
  <si>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</si>
  <si>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</si>
  <si>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</si>
  <si>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</si>
  <si>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</si>
  <si>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</si>
  <si>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</si>
  <si>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</si>
  <si>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</si>
  <si>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</si>
  <si>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</si>
  <si>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</si>
  <si>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</si>
  <si>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</si>
  <si>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</si>
  <si>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</si>
  <si>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</si>
  <si>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</si>
  <si>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</si>
  <si>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</si>
  <si>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</si>
  <si>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</si>
  <si>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</si>
  <si>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</si>
  <si>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</si>
  <si>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</si>
  <si>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América al final del siglo XX</t>
  </si>
  <si>
    <t>Mabel López</t>
  </si>
  <si>
    <t>Cuaderno de Estudio</t>
  </si>
  <si>
    <t>CS_10_03</t>
  </si>
  <si>
    <t>http://thumb7.shutterstock.com/display_pic_with_logo/346282/113860189/stock-vector-map-of-north-and-latin-americas-vector-illustration-113860189.jpg</t>
  </si>
  <si>
    <t>Mapa de América</t>
  </si>
  <si>
    <t>http://thumb7.shutterstock.com/display_pic_with_logo/1051921/162890609/stock-photo-new-york-city-brooklyn-bridge-and-downtown-buildings-skyline-162890609.jpg</t>
  </si>
  <si>
    <t>New York</t>
  </si>
  <si>
    <t>http://thumb1.shutterstock.com/display_pic_with_logo/2228465/182198444/stock-photo-costa-rica-volcano-poas-182198444.jpg</t>
  </si>
  <si>
    <t>Paisaje centroamericano</t>
  </si>
  <si>
    <t>http://thumb7.shutterstock.com/display_pic_with_logo/159256/121938025/stock-photo-havana-december-street-scene-with-cuban-people-and-colorful-old-buildings-december-in-121938025.jpg</t>
  </si>
  <si>
    <t>Havana, Cuba</t>
  </si>
  <si>
    <t>http://thumb1.shutterstock.com/display_pic_with_logo/1945721/181638728/stock-photo-aerial-view-of-christ-redeemer-and-corcovado-mountain-181638728.jpg</t>
  </si>
  <si>
    <t>Río de Janeiro</t>
  </si>
  <si>
    <t>http://thumb7.shutterstock.com/display_pic_with_logo/1462352/228987349/stock-photo-favela-da-rocinha-the-biggest-slum-shanty-town-in-latin-america-located-in-rio-de-janeiro-228987349.jpg</t>
  </si>
  <si>
    <t>Favelas en Brasil</t>
  </si>
  <si>
    <t>http://thumb1.shutterstock.com/display_pic_with_logo/152701/152701,1241418046,18/stock-photo-the-business-district-of-mexico-city-skyscrapers-lining-paseo-de-la-reforma-street-with-the-29616256.jpg</t>
  </si>
  <si>
    <t>Ciudad de México</t>
  </si>
  <si>
    <t>http://thumb9.shutterstock.com/display_pic_with_logo/148285/148285,1261422038,12/stock-photo-rolls-of-steel-sheet-in-a-warehouse-43258396.jpg</t>
  </si>
  <si>
    <t>Planta de níquel</t>
  </si>
  <si>
    <t>http://thumb7.shutterstock.com/display_pic_with_logo/59071/104705381/stock-photo-the-zocalo-in-mexico-city-with-the-cathedral-and-giant-flag-in-the-centre-104705381.jpg</t>
  </si>
  <si>
    <t>Zócalo en México</t>
  </si>
  <si>
    <t>http://www.larepublica.co/sites/default/files/larepublica/economia0507-1000.jpg</t>
  </si>
  <si>
    <t>Ilustración</t>
  </si>
  <si>
    <t>http://colombist.files.wordpress.com/2012/07/crecimiento-pib.png</t>
  </si>
  <si>
    <t xml:space="preserve">Favor hacer la infografía dando crédito a colombist.files.wordpress.com </t>
  </si>
  <si>
    <t>Las economías más grandes de América Latina</t>
  </si>
  <si>
    <t>Favor elaborar la siguiente infografía dando crédito a larepública.co</t>
  </si>
  <si>
    <t>Crecimiento del pib 2001-2010</t>
  </si>
  <si>
    <t>http://thumb9.shutterstock.com/display_pic_with_logo/382021/382021,1273809170,2/stock-photo-south-america-map-with-countries-and-capital-cities-53042968.jpg</t>
  </si>
  <si>
    <t>Mapa de Latinoamérica con banderas</t>
  </si>
  <si>
    <t>http://thumb9.shutterstock.com/display_pic_with_logo/2420525/198324206/stock-photo-sao-paulo-brazil-june-rafael-correa-attending-the-opening-ceremony-of-the-fifa-198324206.jpg</t>
  </si>
  <si>
    <t>Rafael Correa y Evo Morales</t>
  </si>
  <si>
    <t>http://thumb7.shutterstock.com/display_pic_with_logo/726622/726622,1309364520,1/stock-photo-jaboatao-brazil-march-hugo-chavez-talks-to-people-on-the-street-march-in-jaboatao-80134948.jpg</t>
  </si>
  <si>
    <t>Hugo Chávez  y Álvaro Uribe</t>
  </si>
  <si>
    <t>Poner en la misma caja con http://thumb1.shutterstock.com/display_pic_with_logo/92586/92586,1197404182,4/stock-photo-colombia-s-president-alvaro-uribe-velez-7771414.jpg</t>
  </si>
  <si>
    <t>http://thumb9.shutterstock.com/display_pic_with_logo/80635/155125952/stock-photo-gang-members-or-guerrilla-with-gun-and-rifle-on-the-street-155125952.jpg</t>
  </si>
  <si>
    <t>Pandilleros latinoamericanos</t>
  </si>
  <si>
    <t>http://image.shutterstock.com/display_pic_with_logo/1506101/230722231/stock-photo-sao-paulo-brazil-november-protesters-marching-on-paulista-avenue-holding-signs-with-messages-230722231.jpg</t>
  </si>
  <si>
    <t>Protestas en Brasil por la corrupción</t>
  </si>
  <si>
    <t>http://thumb7.shutterstock.com/display_pic_with_logo/54675/54675,1131477311,1/stock-photo-school-children-709210.jpg</t>
  </si>
  <si>
    <t>Imagen de estudiantes de primaria o secundaria en país latinoamericano</t>
  </si>
  <si>
    <t>http://thumb7.shutterstock.com/display_pic_with_logo/978674/177028565/stock-photo-president-reagan-presents-an-introduction-for-the-horatio-alger-association-177028565.jpg</t>
  </si>
  <si>
    <t>Ronald Reagan</t>
  </si>
  <si>
    <t>http://thumb9.shutterstock.com/display_pic_with_logo/90441/228203686/stock-photo-american-flag-and-banknotes-228203686.jpg</t>
  </si>
  <si>
    <t>Imagen alusiva a dinero norteamericano</t>
  </si>
  <si>
    <t>http://thumb1.shutterstock.com/display_pic_with_logo/501856/103118060/stock-photo-cute-happy-smiling-blonde-in-futuristic-holographic-media-touch-interface-globe-between-hands-103118060.jpg</t>
  </si>
  <si>
    <t>Imagen alusiva a globalización</t>
  </si>
  <si>
    <t>http://thumb101.shutterstock.com/display_pic_with_logo/246394/246394,1233507284,3/stock-photo-frisco-jan-taken-in-frisco-texas-january-circuit-city-electronics-declares-24224728.jpg</t>
  </si>
  <si>
    <t>Manifestación contra las medidas tomadas por la crisis económica</t>
  </si>
  <si>
    <t>http://thumb9.shutterstock.com/display_pic_with_logo/2633281/227705986/stock-photo-mountain-view-ca-usa-nov-android-lollipop-latest-android-os-replica-in-front-of-227705986.jpg</t>
  </si>
  <si>
    <t>Silicon Valley</t>
  </si>
  <si>
    <t>http://thumb7.shutterstock.com/display_pic_with_logo/978674/107269241/stock-photo-bill-clinton-waves-from-the-stage-accompanied-by-george-w-bush-jimmy-carter-and-george-h-w-bush-107269241.jpg</t>
  </si>
  <si>
    <t>Los presidentes que gobernaron los Estados Unidos al final del siglo xx y comienzos del xxi: Jimmy Carter, Ronald Reagan, George Bush, Bill Clinton, George W. Bush y Barak Obama</t>
  </si>
  <si>
    <t xml:space="preserve">Meter en la misma caja http://thumb7.shutterstock.com/display_pic_with_logo/978674/107269241/stock-photo-bill-clinton-waves-from-the-stage-accompanied-by-george-w-bush-jimmy-carter-and-george-h-w-bush-107269241.jpg     http://thumb7.shutterstock.com/display_pic_with_logo/978674/177028589/stock-photo-president-reagan-presents-an-introduction-for-the-horatio-alger-association-177028589.jpg     http://thumb9.shutterstock.com/display_pic_with_logo/921176/182561762/stock-photo-us-democratic-presidential-candidate-illinois-senator-barack-obama-at-a-public-appearance-for-182561762.jpg
</t>
  </si>
  <si>
    <t>http://image.shutterstock.com/display_pic_with_logo/9037/199995377/stock-photo-washington-dc-june-anti-war-demonstrators-protest-in-front-of-the-white-house-in-washington-199995377.jpg</t>
  </si>
  <si>
    <t>Pancartas en contra de la guerra de Irak</t>
  </si>
  <si>
    <t>http://thumb1.shutterstock.com/display_pic_with_logo/883106/173614100/stock-photo-madison-wi-feb-president-bill-clinton-speaks-to-supporters-during-a-speech-in-support-of-173614100.jpg</t>
  </si>
  <si>
    <t>Imagen de Bill Clinton</t>
  </si>
  <si>
    <t>http://thumb7.shutterstock.com/display_pic_with_logo/285004/285004,1282153699,1/stock-photo-new-york-september-smoke-billows-from-the-twin-towers-due-to-impact-damage-from-airliners-on-59312521.jpg</t>
  </si>
  <si>
    <t>Imagen del 11 de septiembre</t>
  </si>
  <si>
    <t>http://thumb7.shutterstock.com/display_pic_with_logo/668929/143026291/stock-photo-sderot-isr-july-barack-obama-on-july-sderot-is-a-frequent-palestinian-rocket-attacks-143026291.jpg</t>
  </si>
  <si>
    <t>Barak Obama</t>
  </si>
  <si>
    <t>http://thumb7.shutterstock.com/display_pic_with_logo/978674/106135055/stock-photo-american-soldiers-at-mid-atlantic-air-museum-world-war-ii-weekend-and-reenactment-in-reading-pa-106135055.jpg</t>
  </si>
  <si>
    <t>Tropas estadounidenses</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</si>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</sst>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xf numFmtId="0" fontId="24" fillId="0" borderId="0" xfId="0" applyFont="1" applyAlignment="1">
      <alignment vertical="center"/>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humb7.shutterstock.com/display_pic_with_logo/978674/107269241/stock-photo-bill-clinton-waves-from-the-stage-accompanied-by-george-w-bush-jimmy-carter-and-george-h-w-bush-107269241.jpg" TargetMode="External"/><Relationship Id="rId2" Type="http://schemas.openxmlformats.org/officeDocument/2006/relationships/hyperlink" Target="http://thumb7.shutterstock.com/display_pic_with_logo/726622/726622,1309364520,1/stock-photo-jaboatao-brazil-march-hugo-chavez-talks-to-people-on-the-street-march-in-jaboatao-80134948.jpg" TargetMode="External"/><Relationship Id="rId1" Type="http://schemas.openxmlformats.org/officeDocument/2006/relationships/hyperlink" Target="http://thumb7.shutterstock.com/display_pic_with_logo/346282/113860189/stock-vector-map-of-north-and-latin-americas-vector-illustration-113860189.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0" activePane="bottomLeft" state="frozen"/>
      <selection pane="bottomLeft" activeCell="K11" sqref="K11"/>
    </sheetView>
  </sheetViews>
  <sheetFormatPr baseColWidth="10" defaultColWidth="10.88671875" defaultRowHeight="13.5"/>
  <cols>
    <col min="1" max="1" width="7" style="2" customWidth="1"/>
    <col min="2" max="2" width="21" style="2" customWidth="1"/>
    <col min="3" max="3" width="21.21875" style="2" customWidth="1"/>
    <col min="4" max="4" width="15.44140625" style="2" customWidth="1"/>
    <col min="5" max="5" width="17.21875" style="2" customWidth="1"/>
    <col min="6" max="6" width="28.21875" style="2" customWidth="1"/>
    <col min="7" max="7" width="20.44140625" style="2" customWidth="1"/>
    <col min="8" max="8" width="28.6640625" style="2" customWidth="1"/>
    <col min="9" max="9" width="20.44140625" style="2" customWidth="1"/>
    <col min="10" max="10" width="34.88671875" style="15" customWidth="1"/>
    <col min="11" max="11" width="29.6640625" style="15" customWidth="1"/>
    <col min="12" max="12" width="20.33203125" style="2" hidden="1" customWidth="1"/>
    <col min="13" max="13" width="14.44140625" style="2" hidden="1" customWidth="1"/>
    <col min="14" max="15" width="10.88671875" style="2" hidden="1" customWidth="1"/>
    <col min="16" max="16384" width="10.88671875" style="2"/>
  </cols>
  <sheetData>
    <row r="1" spans="1:16" ht="16.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7" t="s">
        <v>23</v>
      </c>
      <c r="D2" s="88"/>
      <c r="F2" s="80" t="s">
        <v>0</v>
      </c>
      <c r="G2" s="81"/>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9"/>
      <c r="D3" s="90"/>
      <c r="F3" s="82">
        <v>42246</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9" t="s">
        <v>187</v>
      </c>
      <c r="D4" s="90"/>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91" t="s">
        <v>188</v>
      </c>
      <c r="D5" s="92"/>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2"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c r="A10" s="12" t="str">
        <f>IF(OR(B10&lt;&gt;"",J10&lt;&gt;""),"IMG01","")</f>
        <v>IMG01</v>
      </c>
      <c r="B10" s="76" t="s">
        <v>191</v>
      </c>
      <c r="C10" s="20" t="str">
        <f t="shared" ref="C10:C41" si="0">IF(OR(B10&lt;&gt;"",J10&lt;&gt;""),IF($G$4="Recurso",CONCATENATE($G$4," ",$G$5),$G$4),"")</f>
        <v>Cuaderno de Estudio</v>
      </c>
      <c r="D10" s="63" t="s">
        <v>252</v>
      </c>
      <c r="E10" s="63" t="s">
        <v>153</v>
      </c>
      <c r="F10" s="13" t="str">
        <f t="shared" ref="F10" si="1">IF(OR(B10&lt;&gt;"",J10&lt;&gt;""),CONCATENATE($C$7,"_",$A10,IF($G$4="Cuaderno de Estudio","_small",CONCATENATE(IF(I10="","","n"),IF(LEFT($G$5,1)="F",".jpg",".png")))),"")</f>
        <v>CS_10_03_IMG01_small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CS_10_03_IMG01_zoom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77" t="s">
        <v>192</v>
      </c>
      <c r="K10" s="64"/>
      <c r="O10" s="2" t="str">
        <f>'Definición técnica de imagenes'!A12</f>
        <v>M12D</v>
      </c>
    </row>
    <row r="11" spans="1:16" s="11" customFormat="1" ht="13.9" customHeight="1">
      <c r="A11" s="12" t="str">
        <f t="shared" ref="A11:A18" si="3">IF(OR(B11&lt;&gt;"",J11&lt;&gt;""),CONCATENATE(LEFT(A10,3),IF(MID(A10,4,2)+1&lt;10,CONCATENATE("0",MID(A10,4,2)+1))),"")</f>
        <v>IMG02</v>
      </c>
      <c r="B11" s="77" t="s">
        <v>193</v>
      </c>
      <c r="C11" s="20" t="str">
        <f t="shared" si="0"/>
        <v>Cuaderno de Estudio</v>
      </c>
      <c r="D11" s="63" t="s">
        <v>252</v>
      </c>
      <c r="E11" s="63" t="s">
        <v>153</v>
      </c>
      <c r="F11" s="13" t="str">
        <f t="shared" ref="F11:F74" si="4">IF(OR(B11&lt;&gt;"",J11&lt;&gt;""),CONCATENATE($C$7,"_",$A11,IF($G$4="Cuaderno de Estudio","_small",CONCATENATE(IF(I11="","","n"),IF(LEFT($G$5,1)="F",".jpg",".png")))),"")</f>
        <v>CS_10_03_IMG02_small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CS_10_03_IMG02_zoom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77" t="s">
        <v>194</v>
      </c>
      <c r="K11" s="65"/>
      <c r="O11" s="2" t="str">
        <f>'Definición técnica de imagenes'!A13</f>
        <v>M101</v>
      </c>
    </row>
    <row r="12" spans="1:16" s="11" customFormat="1" ht="15.75">
      <c r="A12" s="12" t="str">
        <f t="shared" si="3"/>
        <v>IMG03</v>
      </c>
      <c r="B12" s="77" t="s">
        <v>195</v>
      </c>
      <c r="C12" s="20" t="str">
        <f t="shared" si="0"/>
        <v>Cuaderno de Estudio</v>
      </c>
      <c r="D12" s="63" t="s">
        <v>252</v>
      </c>
      <c r="E12" s="63" t="s">
        <v>153</v>
      </c>
      <c r="F12" s="13" t="str">
        <f t="shared" si="4"/>
        <v>CS_10_03_IMG03_small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CS_10_03_IMG03_zoom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77" t="s">
        <v>196</v>
      </c>
      <c r="K12" s="64"/>
      <c r="O12" s="2" t="str">
        <f>'Definición técnica de imagenes'!A18</f>
        <v>Diaporama F1</v>
      </c>
    </row>
    <row r="13" spans="1:16" s="11" customFormat="1" ht="15.75">
      <c r="A13" s="12" t="str">
        <f t="shared" si="3"/>
        <v>IMG04</v>
      </c>
      <c r="B13" s="77" t="s">
        <v>197</v>
      </c>
      <c r="C13" s="20" t="str">
        <f t="shared" si="0"/>
        <v>Cuaderno de Estudio</v>
      </c>
      <c r="D13" s="63" t="s">
        <v>252</v>
      </c>
      <c r="E13" s="63" t="s">
        <v>153</v>
      </c>
      <c r="F13" s="13" t="str">
        <f t="shared" si="4"/>
        <v>CS_10_03_IMG04_small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CS_10_03_IMG04_zoom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77" t="s">
        <v>198</v>
      </c>
      <c r="K13" s="64"/>
      <c r="O13" s="2" t="str">
        <f>'Definición técnica de imagenes'!A19</f>
        <v>F4</v>
      </c>
    </row>
    <row r="14" spans="1:16" s="11" customFormat="1" ht="15.75">
      <c r="A14" s="12" t="str">
        <f t="shared" si="3"/>
        <v>IMG05</v>
      </c>
      <c r="B14" s="77" t="s">
        <v>199</v>
      </c>
      <c r="C14" s="20" t="str">
        <f t="shared" si="0"/>
        <v>Cuaderno de Estudio</v>
      </c>
      <c r="D14" s="63" t="s">
        <v>252</v>
      </c>
      <c r="E14" s="63" t="s">
        <v>153</v>
      </c>
      <c r="F14" s="13" t="str">
        <f t="shared" si="4"/>
        <v>CS_10_03_IMG05_small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CS_10_03_IMG05_zoom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77" t="s">
        <v>200</v>
      </c>
      <c r="K14" s="64"/>
      <c r="O14" s="2" t="str">
        <f>'Definición técnica de imagenes'!A22</f>
        <v>F6</v>
      </c>
    </row>
    <row r="15" spans="1:16" s="11" customFormat="1" ht="15.75">
      <c r="A15" s="12" t="str">
        <f t="shared" si="3"/>
        <v>IMG06</v>
      </c>
      <c r="B15" s="77" t="s">
        <v>201</v>
      </c>
      <c r="C15" s="20" t="str">
        <f t="shared" si="0"/>
        <v>Cuaderno de Estudio</v>
      </c>
      <c r="D15" s="63" t="s">
        <v>252</v>
      </c>
      <c r="E15" s="63" t="s">
        <v>153</v>
      </c>
      <c r="F15" s="13" t="str">
        <f t="shared" si="4"/>
        <v>CS_10_03_IMG06_small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CS_10_03_IMG06_zoom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77" t="s">
        <v>202</v>
      </c>
      <c r="K15" s="66"/>
      <c r="O15" s="2" t="str">
        <f>'Definición técnica de imagenes'!A24</f>
        <v>F6B</v>
      </c>
    </row>
    <row r="16" spans="1:16" s="11" customFormat="1" ht="16.5">
      <c r="A16" s="12" t="str">
        <f t="shared" si="3"/>
        <v>IMG07</v>
      </c>
      <c r="B16" s="77" t="s">
        <v>203</v>
      </c>
      <c r="C16" s="20" t="str">
        <f t="shared" si="0"/>
        <v>Cuaderno de Estudio</v>
      </c>
      <c r="D16" s="63" t="s">
        <v>252</v>
      </c>
      <c r="E16" s="63" t="s">
        <v>153</v>
      </c>
      <c r="F16" s="13" t="str">
        <f t="shared" si="4"/>
        <v>CS_10_03_IMG07_small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CS_10_03_IMG07_zoom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77" t="s">
        <v>204</v>
      </c>
      <c r="K16" s="67"/>
      <c r="O16" s="2" t="str">
        <f>'Definición técnica de imagenes'!A25</f>
        <v>F7</v>
      </c>
    </row>
    <row r="17" spans="1:15" s="11" customFormat="1" ht="15.75">
      <c r="A17" s="12" t="str">
        <f t="shared" si="3"/>
        <v>IMG08</v>
      </c>
      <c r="B17" s="77" t="s">
        <v>205</v>
      </c>
      <c r="C17" s="20" t="str">
        <f t="shared" si="0"/>
        <v>Cuaderno de Estudio</v>
      </c>
      <c r="D17" s="63" t="s">
        <v>252</v>
      </c>
      <c r="E17" s="63" t="s">
        <v>153</v>
      </c>
      <c r="F17" s="13" t="str">
        <f t="shared" si="4"/>
        <v>CS_10_03_IMG08_small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CS_10_03_IMG08_zoom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77" t="s">
        <v>206</v>
      </c>
      <c r="K17" s="66"/>
      <c r="O17" s="2" t="str">
        <f>'Definición técnica de imagenes'!A27</f>
        <v>F7B</v>
      </c>
    </row>
    <row r="18" spans="1:15" s="11" customFormat="1" ht="15.75">
      <c r="A18" s="12" t="str">
        <f t="shared" si="3"/>
        <v>IMG09</v>
      </c>
      <c r="B18" s="77" t="s">
        <v>207</v>
      </c>
      <c r="C18" s="20" t="str">
        <f t="shared" si="0"/>
        <v>Cuaderno de Estudio</v>
      </c>
      <c r="D18" s="63" t="s">
        <v>252</v>
      </c>
      <c r="E18" s="63" t="s">
        <v>153</v>
      </c>
      <c r="F18" s="13" t="str">
        <f t="shared" si="4"/>
        <v>CS_10_03_IMG09_small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CS_10_03_IMG09_zoom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208</v>
      </c>
      <c r="K18" s="66"/>
      <c r="O18" s="2" t="str">
        <f>'Definición técnica de imagenes'!A30</f>
        <v>F8</v>
      </c>
    </row>
    <row r="19" spans="1:15" s="11" customFormat="1" ht="15.75">
      <c r="A19" s="12" t="str">
        <f t="shared" ref="A19:A50" si="6">IF(OR(B19&lt;&gt;"",J19&lt;&gt;""),CONCATENATE(LEFT(A18,3),IF(MID(A18,4,2)+1&lt;10,CONCATENATE("0",MID(A18,4,2)+1),MID(A18,4,2)+1)),"")</f>
        <v>IMG10</v>
      </c>
      <c r="B19" s="77" t="s">
        <v>209</v>
      </c>
      <c r="C19" s="20" t="str">
        <f t="shared" si="0"/>
        <v>Cuaderno de Estudio</v>
      </c>
      <c r="D19" s="63" t="s">
        <v>210</v>
      </c>
      <c r="E19" s="63" t="s">
        <v>153</v>
      </c>
      <c r="F19" s="13" t="str">
        <f t="shared" si="4"/>
        <v>CS_10_03_IMG10_small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CS_10_03_IMG10_zoom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77" t="s">
        <v>213</v>
      </c>
      <c r="K19" s="78" t="s">
        <v>214</v>
      </c>
      <c r="O19" s="2" t="str">
        <f>'Definición técnica de imagenes'!A31</f>
        <v>F10</v>
      </c>
    </row>
    <row r="20" spans="1:15" s="11" customFormat="1" ht="15.75">
      <c r="A20" s="12" t="str">
        <f t="shared" si="6"/>
        <v>IMG11</v>
      </c>
      <c r="B20" s="77" t="s">
        <v>211</v>
      </c>
      <c r="C20" s="20" t="str">
        <f t="shared" si="0"/>
        <v>Cuaderno de Estudio</v>
      </c>
      <c r="D20" s="63" t="s">
        <v>210</v>
      </c>
      <c r="E20" s="63" t="s">
        <v>153</v>
      </c>
      <c r="F20" s="13" t="str">
        <f t="shared" si="4"/>
        <v>CS_10_03_IMG11_small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CS_10_03_IMG11_zoom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77" t="s">
        <v>215</v>
      </c>
      <c r="K20" s="78" t="s">
        <v>212</v>
      </c>
      <c r="O20" s="2" t="str">
        <f>'Definición técnica de imagenes'!A32</f>
        <v>F10B</v>
      </c>
    </row>
    <row r="21" spans="1:15" s="11" customFormat="1" ht="15.75">
      <c r="A21" s="12" t="str">
        <f t="shared" si="6"/>
        <v>IMG12</v>
      </c>
      <c r="B21" s="77" t="s">
        <v>216</v>
      </c>
      <c r="C21" s="20" t="str">
        <f t="shared" si="0"/>
        <v>Cuaderno de Estudio</v>
      </c>
      <c r="D21" s="63" t="s">
        <v>252</v>
      </c>
      <c r="E21" s="63" t="s">
        <v>153</v>
      </c>
      <c r="F21" s="13" t="str">
        <f t="shared" si="4"/>
        <v>CS_10_03_IMG12_small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CS_10_03_IMG12_zoom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77" t="s">
        <v>217</v>
      </c>
      <c r="K21" s="66"/>
      <c r="O21" s="2" t="str">
        <f>'Definición técnica de imagenes'!A33</f>
        <v>F11</v>
      </c>
    </row>
    <row r="22" spans="1:15" s="11" customFormat="1" ht="15.75">
      <c r="A22" s="12" t="str">
        <f t="shared" si="6"/>
        <v>IMG13</v>
      </c>
      <c r="B22" s="77" t="s">
        <v>218</v>
      </c>
      <c r="C22" s="20" t="str">
        <f t="shared" si="0"/>
        <v>Cuaderno de Estudio</v>
      </c>
      <c r="D22" s="63" t="s">
        <v>252</v>
      </c>
      <c r="E22" s="63" t="s">
        <v>153</v>
      </c>
      <c r="F22" s="13" t="str">
        <f t="shared" si="4"/>
        <v>CS_10_03_IMG13_small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CS_10_03_IMG13_zoom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77" t="s">
        <v>219</v>
      </c>
      <c r="K22" s="68"/>
      <c r="O22" s="2" t="str">
        <f>'Definición técnica de imagenes'!A34</f>
        <v>F12</v>
      </c>
    </row>
    <row r="23" spans="1:15" s="11" customFormat="1" ht="16.5" customHeight="1">
      <c r="A23" s="12" t="str">
        <f t="shared" si="6"/>
        <v>IMG14</v>
      </c>
      <c r="B23" s="79" t="s">
        <v>220</v>
      </c>
      <c r="C23" s="20" t="str">
        <f t="shared" si="0"/>
        <v>Cuaderno de Estudio</v>
      </c>
      <c r="D23" s="63" t="s">
        <v>252</v>
      </c>
      <c r="E23" s="63" t="s">
        <v>153</v>
      </c>
      <c r="F23" s="13" t="str">
        <f t="shared" si="4"/>
        <v>CS_10_03_IMG14_small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CS_10_03_IMG14_zoom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77" t="s">
        <v>221</v>
      </c>
      <c r="K23" s="64" t="s">
        <v>222</v>
      </c>
      <c r="O23" s="2" t="str">
        <f>'Definición técnica de imagenes'!A35</f>
        <v>F13</v>
      </c>
    </row>
    <row r="24" spans="1:15" s="11" customFormat="1" ht="15.75">
      <c r="A24" s="12" t="str">
        <f t="shared" si="6"/>
        <v>IMG15</v>
      </c>
      <c r="B24" s="77" t="s">
        <v>223</v>
      </c>
      <c r="C24" s="20" t="str">
        <f t="shared" si="0"/>
        <v>Cuaderno de Estudio</v>
      </c>
      <c r="D24" s="63" t="s">
        <v>252</v>
      </c>
      <c r="E24" s="63" t="s">
        <v>153</v>
      </c>
      <c r="F24" s="13" t="str">
        <f t="shared" si="4"/>
        <v>CS_10_03_IMG15_small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CS_10_03_IMG15_zoom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77" t="s">
        <v>224</v>
      </c>
      <c r="K24" s="65"/>
      <c r="O24" s="2" t="str">
        <f>'Definición técnica de imagenes'!A37</f>
        <v>F13B</v>
      </c>
    </row>
    <row r="25" spans="1:15" s="11" customFormat="1" ht="15.75">
      <c r="A25" s="12" t="str">
        <f t="shared" si="6"/>
        <v>IMG16</v>
      </c>
      <c r="B25" s="78" t="s">
        <v>225</v>
      </c>
      <c r="C25" s="20" t="str">
        <f t="shared" si="0"/>
        <v>Cuaderno de Estudio</v>
      </c>
      <c r="D25" s="63" t="s">
        <v>252</v>
      </c>
      <c r="E25" s="63" t="s">
        <v>153</v>
      </c>
      <c r="F25" s="13" t="str">
        <f t="shared" si="4"/>
        <v>CS_10_03_IMG16_small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CS_10_03_IMG16_zoom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77" t="s">
        <v>226</v>
      </c>
      <c r="K25" s="64"/>
    </row>
    <row r="26" spans="1:15" s="11" customFormat="1" ht="15.75">
      <c r="A26" s="12" t="str">
        <f t="shared" si="6"/>
        <v>IMG17</v>
      </c>
      <c r="B26" s="77" t="s">
        <v>227</v>
      </c>
      <c r="C26" s="20" t="str">
        <f t="shared" si="0"/>
        <v>Cuaderno de Estudio</v>
      </c>
      <c r="D26" s="63" t="s">
        <v>252</v>
      </c>
      <c r="E26" s="63" t="s">
        <v>153</v>
      </c>
      <c r="F26" s="13" t="str">
        <f t="shared" si="4"/>
        <v>CS_10_03_IMG17_small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CS_10_03_IMG17_zoom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77" t="s">
        <v>228</v>
      </c>
      <c r="K26" s="64"/>
    </row>
    <row r="27" spans="1:15" s="11" customFormat="1" ht="15.75">
      <c r="A27" s="12" t="str">
        <f t="shared" si="6"/>
        <v>IMG18</v>
      </c>
      <c r="B27" s="77" t="s">
        <v>229</v>
      </c>
      <c r="C27" s="20" t="str">
        <f t="shared" si="0"/>
        <v>Cuaderno de Estudio</v>
      </c>
      <c r="D27" s="63" t="s">
        <v>252</v>
      </c>
      <c r="E27" s="63" t="s">
        <v>153</v>
      </c>
      <c r="F27" s="13" t="str">
        <f t="shared" si="4"/>
        <v>CS_10_03_IMG18_small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CS_10_03_IMG18_zoom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77" t="s">
        <v>230</v>
      </c>
      <c r="K27" s="64"/>
      <c r="O27" s="2"/>
    </row>
    <row r="28" spans="1:15" s="11" customFormat="1" ht="15.75">
      <c r="A28" s="12" t="str">
        <f t="shared" si="6"/>
        <v>IMG19</v>
      </c>
      <c r="B28" s="77" t="s">
        <v>231</v>
      </c>
      <c r="C28" s="20" t="str">
        <f t="shared" si="0"/>
        <v>Cuaderno de Estudio</v>
      </c>
      <c r="D28" s="63" t="s">
        <v>252</v>
      </c>
      <c r="E28" s="63" t="s">
        <v>153</v>
      </c>
      <c r="F28" s="13" t="str">
        <f t="shared" si="4"/>
        <v>CS_10_03_IMG19_small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CS_10_03_IMG19_zoom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232</v>
      </c>
      <c r="K28" s="64"/>
    </row>
    <row r="29" spans="1:15" s="11" customFormat="1" ht="15.75">
      <c r="A29" s="12" t="str">
        <f t="shared" si="6"/>
        <v>IMG20</v>
      </c>
      <c r="B29" s="77" t="s">
        <v>233</v>
      </c>
      <c r="C29" s="20" t="str">
        <f t="shared" si="0"/>
        <v>Cuaderno de Estudio</v>
      </c>
      <c r="D29" s="63" t="s">
        <v>252</v>
      </c>
      <c r="E29" s="63" t="s">
        <v>153</v>
      </c>
      <c r="F29" s="13" t="str">
        <f t="shared" si="4"/>
        <v>CS_10_03_IMG20_small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CS_10_03_IMG20_zoom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77" t="s">
        <v>234</v>
      </c>
      <c r="K29" s="64"/>
    </row>
    <row r="30" spans="1:15" s="11" customFormat="1" ht="15.75">
      <c r="A30" s="12" t="str">
        <f t="shared" si="6"/>
        <v>IMG21</v>
      </c>
      <c r="B30" s="77" t="s">
        <v>235</v>
      </c>
      <c r="C30" s="20" t="str">
        <f t="shared" si="0"/>
        <v>Cuaderno de Estudio</v>
      </c>
      <c r="D30" s="63" t="s">
        <v>252</v>
      </c>
      <c r="E30" s="63" t="s">
        <v>153</v>
      </c>
      <c r="F30" s="13" t="str">
        <f t="shared" si="4"/>
        <v>CS_10_03_IMG21_small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CS_10_03_IMG21_zoom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77" t="s">
        <v>236</v>
      </c>
      <c r="K30" s="64"/>
    </row>
    <row r="31" spans="1:15" s="11" customFormat="1" ht="15.75">
      <c r="A31" s="12" t="str">
        <f t="shared" si="6"/>
        <v>IMG22</v>
      </c>
      <c r="B31" s="77" t="s">
        <v>237</v>
      </c>
      <c r="C31" s="20" t="str">
        <f t="shared" si="0"/>
        <v>Cuaderno de Estudio</v>
      </c>
      <c r="D31" s="63" t="s">
        <v>252</v>
      </c>
      <c r="E31" s="63" t="s">
        <v>153</v>
      </c>
      <c r="F31" s="13" t="str">
        <f t="shared" si="4"/>
        <v>CS_10_03_IMG22_small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CS_10_03_IMG22_zoom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77" t="s">
        <v>238</v>
      </c>
      <c r="K31" s="64"/>
    </row>
    <row r="32" spans="1:15" s="11" customFormat="1" ht="18.75" customHeight="1">
      <c r="A32" s="12" t="str">
        <f t="shared" si="6"/>
        <v>IMG23</v>
      </c>
      <c r="B32" s="76" t="s">
        <v>239</v>
      </c>
      <c r="C32" s="20" t="str">
        <f t="shared" si="0"/>
        <v>Cuaderno de Estudio</v>
      </c>
      <c r="D32" s="63" t="s">
        <v>252</v>
      </c>
      <c r="E32" s="63" t="s">
        <v>153</v>
      </c>
      <c r="F32" s="13" t="str">
        <f t="shared" si="4"/>
        <v>CS_10_03_IMG23_small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CS_10_03_IMG23_zoom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77" t="s">
        <v>240</v>
      </c>
      <c r="K32" s="64" t="s">
        <v>241</v>
      </c>
    </row>
    <row r="33" spans="1:15" s="11" customFormat="1" ht="15.75">
      <c r="A33" s="12" t="str">
        <f t="shared" si="6"/>
        <v>IMG24</v>
      </c>
      <c r="B33" s="77" t="s">
        <v>242</v>
      </c>
      <c r="C33" s="20" t="str">
        <f t="shared" si="0"/>
        <v>Cuaderno de Estudio</v>
      </c>
      <c r="D33" s="63" t="s">
        <v>252</v>
      </c>
      <c r="E33" s="63" t="s">
        <v>153</v>
      </c>
      <c r="F33" s="13" t="str">
        <f t="shared" si="4"/>
        <v>CS_10_03_IMG24_small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CS_10_03_IMG24_zoom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77" t="s">
        <v>243</v>
      </c>
      <c r="K33" s="64"/>
    </row>
    <row r="34" spans="1:15" s="11" customFormat="1" ht="15.75">
      <c r="A34" s="12" t="str">
        <f t="shared" si="6"/>
        <v>IMG25</v>
      </c>
      <c r="B34" s="77" t="s">
        <v>244</v>
      </c>
      <c r="C34" s="20" t="str">
        <f t="shared" si="0"/>
        <v>Cuaderno de Estudio</v>
      </c>
      <c r="D34" s="63" t="s">
        <v>252</v>
      </c>
      <c r="E34" s="63" t="s">
        <v>153</v>
      </c>
      <c r="F34" s="13" t="str">
        <f t="shared" si="4"/>
        <v>CS_10_03_IMG25_small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CS_10_03_IMG25_zoom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245</v>
      </c>
      <c r="K34" s="64"/>
      <c r="O34" s="2"/>
    </row>
    <row r="35" spans="1:15" s="11" customFormat="1" ht="15.75">
      <c r="A35" s="12" t="str">
        <f t="shared" si="6"/>
        <v>IMG26</v>
      </c>
      <c r="B35" s="77" t="s">
        <v>246</v>
      </c>
      <c r="C35" s="20" t="str">
        <f t="shared" si="0"/>
        <v>Cuaderno de Estudio</v>
      </c>
      <c r="D35" s="63" t="s">
        <v>252</v>
      </c>
      <c r="E35" s="63" t="s">
        <v>153</v>
      </c>
      <c r="F35" s="13" t="str">
        <f t="shared" si="4"/>
        <v>CS_10_03_IMG26_small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CS_10_03_IMG26_zoom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77" t="s">
        <v>247</v>
      </c>
      <c r="K35" s="65"/>
      <c r="O35" s="2"/>
    </row>
    <row r="36" spans="1:15" s="11" customFormat="1" ht="15.75">
      <c r="A36" s="12" t="str">
        <f t="shared" si="6"/>
        <v>IMG27</v>
      </c>
      <c r="B36" s="77" t="s">
        <v>248</v>
      </c>
      <c r="C36" s="20" t="str">
        <f t="shared" si="0"/>
        <v>Cuaderno de Estudio</v>
      </c>
      <c r="D36" s="63" t="s">
        <v>252</v>
      </c>
      <c r="E36" s="63" t="s">
        <v>153</v>
      </c>
      <c r="F36" s="13" t="str">
        <f t="shared" si="4"/>
        <v>CS_10_03_IMG27_small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CS_10_03_IMG27_zoom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77" t="s">
        <v>249</v>
      </c>
      <c r="K36" s="65"/>
      <c r="O36" s="2"/>
    </row>
    <row r="37" spans="1:15" s="11" customFormat="1" ht="15.75">
      <c r="A37" s="12" t="str">
        <f t="shared" si="6"/>
        <v>IMG28</v>
      </c>
      <c r="B37" s="77" t="s">
        <v>250</v>
      </c>
      <c r="C37" s="20" t="str">
        <f t="shared" si="0"/>
        <v>Cuaderno de Estudio</v>
      </c>
      <c r="D37" s="63" t="s">
        <v>252</v>
      </c>
      <c r="E37" s="63" t="s">
        <v>153</v>
      </c>
      <c r="F37" s="13" t="str">
        <f t="shared" si="4"/>
        <v>CS_10_03_IMG28_small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CS_10_03_IMG28_zoom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7" t="s">
        <v>251</v>
      </c>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hyperlink ref="B23" r:id="rId2"/>
    <hyperlink ref="B32"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22" customWidth="1"/>
    <col min="2" max="2" width="11" style="22"/>
    <col min="3" max="3" width="13.77734375" style="22" customWidth="1"/>
    <col min="4" max="4" width="11.33203125" style="22" customWidth="1"/>
    <col min="5" max="7" width="11" style="22"/>
    <col min="8" max="11" width="11" style="22" hidden="1" customWidth="1"/>
    <col min="12" max="16384" width="11" style="22"/>
  </cols>
  <sheetData>
    <row r="1" spans="1:11" ht="16.5" thickBot="1">
      <c r="A1" s="95" t="s">
        <v>38</v>
      </c>
      <c r="B1" s="96"/>
      <c r="C1" s="96"/>
      <c r="D1" s="96"/>
      <c r="E1" s="96"/>
      <c r="F1" s="97"/>
    </row>
    <row r="2" spans="1:11" ht="15.75">
      <c r="A2" s="30" t="s">
        <v>42</v>
      </c>
      <c r="B2" s="31"/>
      <c r="C2" s="98" t="s">
        <v>13</v>
      </c>
      <c r="D2" s="99"/>
      <c r="E2" s="100"/>
      <c r="F2" s="32"/>
    </row>
    <row r="3" spans="1:11" ht="60">
      <c r="A3" s="33" t="s">
        <v>43</v>
      </c>
      <c r="B3" s="31"/>
      <c r="C3" s="104" t="s">
        <v>14</v>
      </c>
      <c r="D3" s="105"/>
      <c r="E3" s="106"/>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5.75" thickBot="1">
      <c r="A5" s="33" t="s">
        <v>45</v>
      </c>
      <c r="B5" s="31"/>
      <c r="C5" s="28" t="s">
        <v>35</v>
      </c>
      <c r="D5" s="107" t="str">
        <f>CONCATENATE(H21,"_",I21,"_",J21,"_CO")</f>
        <v>LE_07_04_CO</v>
      </c>
      <c r="E5" s="108"/>
      <c r="F5" s="32"/>
      <c r="H5" s="22" t="s">
        <v>22</v>
      </c>
      <c r="I5" s="22" t="s">
        <v>26</v>
      </c>
      <c r="J5" s="22">
        <v>2</v>
      </c>
      <c r="K5" s="22">
        <v>2</v>
      </c>
    </row>
    <row r="6" spans="1:11" ht="30.75" thickBot="1">
      <c r="A6" s="30" t="s">
        <v>10</v>
      </c>
      <c r="B6" s="31"/>
      <c r="C6" s="31"/>
      <c r="D6" s="31"/>
      <c r="E6" s="31"/>
      <c r="F6" s="32"/>
      <c r="H6" s="22" t="s">
        <v>23</v>
      </c>
      <c r="I6" s="22" t="s">
        <v>27</v>
      </c>
      <c r="J6" s="22">
        <v>3</v>
      </c>
      <c r="K6" s="22">
        <v>3</v>
      </c>
    </row>
    <row r="7" spans="1:11" ht="48" thickBot="1">
      <c r="A7" s="33" t="s">
        <v>11</v>
      </c>
      <c r="B7" s="31"/>
      <c r="C7" s="59" t="s">
        <v>119</v>
      </c>
      <c r="D7" s="93" t="str">
        <f>CONCATENATE("SolicitudGrafica_",D5,".xls")</f>
        <v>SolicitudGrafica_LE_07_04_CO.xls</v>
      </c>
      <c r="E7" s="93"/>
      <c r="F7" s="94"/>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0.75" thickBot="1">
      <c r="A10" s="34" t="s">
        <v>36</v>
      </c>
      <c r="B10" s="35"/>
      <c r="C10" s="35"/>
      <c r="D10" s="35"/>
      <c r="E10" s="35"/>
      <c r="F10" s="36"/>
      <c r="I10" s="22" t="s">
        <v>31</v>
      </c>
      <c r="J10" s="22">
        <v>7</v>
      </c>
      <c r="K10" s="22">
        <v>7</v>
      </c>
    </row>
    <row r="11" spans="1:11">
      <c r="I11" s="22" t="s">
        <v>32</v>
      </c>
      <c r="J11" s="22">
        <v>8</v>
      </c>
      <c r="K11" s="22">
        <v>8</v>
      </c>
    </row>
    <row r="12" spans="1:11" ht="15.75" thickBot="1">
      <c r="I12" s="22" t="s">
        <v>37</v>
      </c>
      <c r="J12" s="22">
        <v>9</v>
      </c>
      <c r="K12" s="22">
        <v>9</v>
      </c>
    </row>
    <row r="13" spans="1:11" ht="15.75">
      <c r="A13" s="95" t="s">
        <v>41</v>
      </c>
      <c r="B13" s="96"/>
      <c r="C13" s="96"/>
      <c r="D13" s="96"/>
      <c r="E13" s="96"/>
      <c r="F13" s="97"/>
      <c r="I13" s="22" t="s">
        <v>33</v>
      </c>
      <c r="J13" s="22">
        <v>10</v>
      </c>
      <c r="K13" s="22">
        <v>10</v>
      </c>
    </row>
    <row r="14" spans="1:11" ht="15.75" thickBot="1">
      <c r="A14" s="33"/>
      <c r="B14" s="31"/>
      <c r="C14" s="31"/>
      <c r="D14" s="31"/>
      <c r="E14" s="31"/>
      <c r="F14" s="32"/>
      <c r="I14" s="22" t="s">
        <v>34</v>
      </c>
      <c r="J14" s="22">
        <v>11</v>
      </c>
      <c r="K14" s="22">
        <v>11</v>
      </c>
    </row>
    <row r="15" spans="1:11" ht="15.75">
      <c r="A15" s="30" t="s">
        <v>46</v>
      </c>
      <c r="B15" s="31"/>
      <c r="C15" s="98" t="s">
        <v>49</v>
      </c>
      <c r="D15" s="99"/>
      <c r="E15" s="99"/>
      <c r="F15" s="100"/>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101" t="str">
        <f>CONCATENATE(H21,"_",I21,"_",J21,"_",K45)</f>
        <v>LE_07_04_REC10</v>
      </c>
      <c r="E17" s="102"/>
      <c r="F17" s="103"/>
      <c r="J17" s="22">
        <v>14</v>
      </c>
      <c r="K17" s="22">
        <v>14</v>
      </c>
    </row>
    <row r="18" spans="1:11" ht="75.75" thickBot="1">
      <c r="A18" s="33" t="s">
        <v>48</v>
      </c>
      <c r="B18" s="31"/>
      <c r="C18" s="59" t="s">
        <v>120</v>
      </c>
      <c r="D18" s="93" t="str">
        <f>CONCATENATE("SolicitudGrafica_",D17,".xls")</f>
        <v>SolicitudGrafica_LE_07_04_REC10.xls</v>
      </c>
      <c r="E18" s="93"/>
      <c r="F18" s="94"/>
      <c r="J18" s="22">
        <v>15</v>
      </c>
      <c r="K18" s="22">
        <v>15</v>
      </c>
    </row>
    <row r="19" spans="1:11" ht="15.75">
      <c r="A19" s="30" t="s">
        <v>10</v>
      </c>
      <c r="B19" s="31"/>
      <c r="C19" s="31"/>
      <c r="D19" s="31"/>
      <c r="E19" s="31"/>
      <c r="F19" s="32"/>
      <c r="H19" s="22">
        <v>3</v>
      </c>
      <c r="J19" s="22">
        <v>16</v>
      </c>
      <c r="K19" s="22">
        <v>16</v>
      </c>
    </row>
    <row r="20" spans="1:11" ht="60.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7734375" defaultRowHeight="15"/>
  <cols>
    <col min="1" max="1" width="21" style="22" customWidth="1"/>
    <col min="2" max="2" width="24.21875" style="22" customWidth="1"/>
    <col min="3" max="3" width="16.88671875" style="22" customWidth="1"/>
    <col min="4" max="4" width="12.77734375" style="22" customWidth="1"/>
    <col min="5" max="5" width="6.77734375" style="22" customWidth="1"/>
    <col min="6" max="6" width="12.77734375" style="22" customWidth="1"/>
    <col min="7" max="7" width="12.6640625" style="22" customWidth="1"/>
    <col min="8" max="8" width="24.44140625" style="22" customWidth="1"/>
    <col min="9" max="9" width="27.21875" style="22" customWidth="1"/>
    <col min="10" max="10" width="44.44140625" style="22" customWidth="1"/>
    <col min="11" max="16384" width="10.77734375" style="22"/>
  </cols>
  <sheetData>
    <row r="1" spans="1:10">
      <c r="A1" s="110" t="s">
        <v>56</v>
      </c>
      <c r="B1" s="110" t="s">
        <v>149</v>
      </c>
      <c r="C1" s="110" t="s">
        <v>63</v>
      </c>
      <c r="D1" s="110" t="s">
        <v>64</v>
      </c>
      <c r="E1" s="110" t="s">
        <v>5</v>
      </c>
      <c r="F1" s="110" t="s">
        <v>65</v>
      </c>
      <c r="G1" s="110" t="s">
        <v>66</v>
      </c>
      <c r="H1" s="109" t="s">
        <v>68</v>
      </c>
      <c r="I1" s="109"/>
    </row>
    <row r="2" spans="1:10">
      <c r="A2" s="110"/>
      <c r="B2" s="110"/>
      <c r="C2" s="110"/>
      <c r="D2" s="110"/>
      <c r="E2" s="110"/>
      <c r="F2" s="110"/>
      <c r="G2" s="110"/>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1"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5" customFormat="1" ht="14.65" customHeight="1">
      <c r="A15" s="73" t="s">
        <v>96</v>
      </c>
      <c r="B15" s="73"/>
      <c r="C15" s="73" t="s">
        <v>97</v>
      </c>
      <c r="D15" s="74" t="s">
        <v>98</v>
      </c>
      <c r="E15" s="73" t="s">
        <v>93</v>
      </c>
      <c r="F15" s="73" t="s">
        <v>117</v>
      </c>
      <c r="G15" s="73"/>
      <c r="H15" s="74" t="s">
        <v>122</v>
      </c>
      <c r="I15" s="73"/>
      <c r="J15" s="75"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0"/>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0"/>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ht="15.75">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2015-08-30T13:39:09Z</dcterms:modified>
</cp:coreProperties>
</file>