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GitHub\CienciasSociales\fuentes\contenidos\grado10\guion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H14" i="1" l="1"/>
  <c r="F14" i="1"/>
  <c r="G14" i="1" s="1"/>
  <c r="A15" i="1"/>
  <c r="F15" i="1" l="1"/>
  <c r="G15" i="1" s="1"/>
  <c r="H15" i="1"/>
  <c r="A16" i="1"/>
  <c r="H16" i="1" l="1"/>
  <c r="F16" i="1"/>
  <c r="G16" i="1" s="1"/>
  <c r="A17" i="1"/>
  <c r="F17" i="1" l="1"/>
  <c r="G17" i="1" s="1"/>
  <c r="H17" i="1"/>
  <c r="A18" i="1"/>
  <c r="F18" i="1" l="1"/>
  <c r="G18" i="1" s="1"/>
  <c r="H18" i="1"/>
  <c r="A19" i="1"/>
  <c r="F19" i="1" l="1"/>
  <c r="G19" i="1" s="1"/>
  <c r="H19" i="1"/>
  <c r="A20" i="1"/>
  <c r="H20" i="1" l="1"/>
  <c r="F20" i="1"/>
  <c r="G20" i="1" s="1"/>
  <c r="A21" i="1"/>
  <c r="F21" i="1" l="1"/>
  <c r="G21" i="1" s="1"/>
  <c r="H21" i="1"/>
  <c r="A22" i="1"/>
  <c r="H22" i="1" l="1"/>
  <c r="F22" i="1"/>
  <c r="G22" i="1" s="1"/>
  <c r="A23" i="1"/>
  <c r="F23" i="1" l="1"/>
  <c r="G23" i="1" s="1"/>
  <c r="H23" i="1"/>
  <c r="A24" i="1"/>
  <c r="F24" i="1" l="1"/>
  <c r="G24" i="1" s="1"/>
  <c r="H24" i="1"/>
  <c r="A25" i="1"/>
  <c r="F25" i="1" l="1"/>
  <c r="G25" i="1" s="1"/>
  <c r="H25" i="1"/>
  <c r="A26" i="1"/>
  <c r="H26" i="1" l="1"/>
  <c r="F26" i="1"/>
  <c r="G26" i="1" s="1"/>
  <c r="A27" i="1"/>
  <c r="F27" i="1" l="1"/>
  <c r="G27" i="1" s="1"/>
  <c r="H27" i="1"/>
  <c r="A28" i="1"/>
  <c r="F28" i="1" l="1"/>
  <c r="G28" i="1" s="1"/>
  <c r="H28" i="1"/>
  <c r="A29" i="1"/>
  <c r="F29" i="1" l="1"/>
  <c r="G29" i="1" s="1"/>
  <c r="H29" i="1"/>
  <c r="A30" i="1"/>
  <c r="H30" i="1" l="1"/>
  <c r="F30" i="1"/>
  <c r="G30" i="1" s="1"/>
  <c r="A31" i="1"/>
  <c r="F31" i="1" l="1"/>
  <c r="G31" i="1" s="1"/>
  <c r="H31" i="1"/>
  <c r="A32" i="1"/>
  <c r="H32" i="1" l="1"/>
  <c r="F32" i="1"/>
  <c r="G32" i="1" s="1"/>
  <c r="A33" i="1"/>
  <c r="F33" i="1" l="1"/>
  <c r="G33" i="1" s="1"/>
  <c r="H33" i="1"/>
  <c r="A34" i="1"/>
  <c r="H34" i="1" l="1"/>
  <c r="F34" i="1"/>
  <c r="G34" i="1" s="1"/>
  <c r="A35" i="1"/>
  <c r="F35" i="1" l="1"/>
  <c r="G35" i="1" s="1"/>
  <c r="H35" i="1"/>
  <c r="A36" i="1"/>
  <c r="H36" i="1" l="1"/>
  <c r="F36" i="1"/>
  <c r="G36" i="1" s="1"/>
  <c r="A37" i="1"/>
  <c r="F37" i="1" l="1"/>
  <c r="G37" i="1" s="1"/>
  <c r="H37" i="1"/>
  <c r="A38" i="1"/>
  <c r="F38" i="1" l="1"/>
  <c r="G38" i="1" s="1"/>
  <c r="H38" i="1"/>
  <c r="A39" i="1"/>
  <c r="F39" i="1" l="1"/>
  <c r="G39" i="1" s="1"/>
  <c r="H39" i="1"/>
  <c r="A40" i="1"/>
  <c r="H40" i="1" l="1"/>
  <c r="F40" i="1"/>
  <c r="G40" i="1" s="1"/>
  <c r="A41" i="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<sst xmlns="http://schemas.openxmlformats.org/spreadsheetml/2006/main" count="484" uniqueCount="251">
  <si>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</si>
  <si>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</si>
  <si>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</si>
  <si>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</si>
  <si>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</si>
  <si>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</si>
  <si>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</si>
  <si>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</si>
  <si>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</si>
  <si>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</si>
  <si>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</si>
  <si>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</si>
  <si>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</si>
  <si>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</si>
  <si>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</si>
  <si>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</si>
  <si>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</si>
  <si>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</si>
  <si>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</si>
  <si>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</si>
  <si>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</si>
  <si>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</si>
  <si>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</si>
  <si>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</si>
  <si>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</si>
  <si>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</si>
  <si>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</si>
  <si>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</si>
  <si>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</si>
  <si>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</si>
  <si>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</si>
  <si>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</si>
  <si>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</si>
  <si>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</si>
  <si>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</si>
  <si>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</si>
  <si>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</si>
  <si>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</si>
  <si>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</si>
  <si>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</si>
  <si>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</si>
  <si>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</si>
  <si>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</si>
  <si>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</si>
  <si>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</si>
  <si>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</si>
  <si>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</si>
  <si>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</si>
  <si>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</si>
  <si>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</si>
  <si>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</si>
  <si>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</si>
  <si>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</si>
  <si>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</si>
  <si>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</si>
  <si>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</si>
  <si>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</si>
  <si>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</si>
  <si>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</si>
  <si>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</si>
  <si>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</si>
  <si>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</si>
  <si>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</si>
  <si>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</si>
  <si>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</si>
  <si>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</si>
  <si>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</si>
  <si>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</si>
  <si>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</si>
  <si>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</si>
  <si>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</si>
  <si>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</si>
  <si>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</si>
  <si>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</si>
  <si>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</si>
  <si>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</si>
  <si>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</si>
  <si>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</si>
  <si>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</si>
  <si>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</si>
  <si>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</si>
  <si>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</si>
  <si>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</si>
  <si>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</si>
  <si>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</si>
  <si>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</si>
  <si>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</si>
  <si>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</si>
  <si>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</si>
  <si>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</si>
  <si>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</si>
  <si>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</si>
  <si>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</si>
  <si>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</si>
  <si>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</si>
  <si>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</si>
  <si>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</si>
  <si>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</si>
  <si>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</si>
  <si>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</si>
  <si>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</si>
  <si>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</si>
  <si>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</si>
  <si>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</si>
  <si>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</si>
  <si>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</si>
  <si>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</si>
  <si>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</si>
  <si>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</si>
  <si>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</si>
  <si>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</si>
  <si>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</si>
  <si>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</si>
  <si>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</si>
  <si>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</si>
  <si>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</si>
  <si>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</si>
  <si>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</si>
  <si>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</si>
  <si>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</si>
  <si>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</si>
  <si>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</si>
  <si>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</si>
  <si>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</si>
  <si>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</si>
  <si>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</si>
  <si>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</si>
  <si>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</si>
  <si>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</si>
  <si>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</si>
  <si>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</si>
  <si>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</si>
  <si>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</si>
  <si>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</si>
  <si>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</si>
  <si>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</si>
  <si>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</si>
  <si>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</si>
  <si>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</si>
  <si>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</si>
  <si>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</si>
  <si>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</si>
  <si>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</si>
  <si>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</si>
  <si>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</si>
  <si>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</si>
  <si>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</si>
  <si>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</si>
  <si>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</si>
  <si>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</si>
  <si>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</si>
  <si>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</si>
  <si>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</si>
  <si>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</si>
  <si>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</si>
  <si>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</si>
  <si>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</si>
  <si>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</si>
  <si>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</si>
  <si>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</si>
  <si>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</si>
  <si>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</si>
  <si>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</si>
  <si>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</si>
  <si>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</si>
  <si>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</si>
  <si>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</si>
  <si>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</si>
  <si>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</si>
  <si>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</si>
  <si>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</si>
  <si>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</si>
  <si>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</si>
  <si>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</si>
  <si>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</si>
  <si>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</si>
  <si>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</si>
  <si>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</si>
  <si>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</si>
  <si>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</si>
  <si>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</si>
  <si>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</si>
  <si>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</si>
  <si>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</si>
  <si>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</si>
  <si>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</si>
  <si>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</si>
  <si>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multiculturalismo</t>
  </si>
  <si>
    <t>Mabel López</t>
  </si>
  <si>
    <t>Cuaderno de Estudio</t>
  </si>
  <si>
    <t>CS_10_08</t>
  </si>
  <si>
    <t>http://thumb7.shutterstock.com/display_pic_with_logo/2691385/242180665/stock-photo-cartagena-de-indias-colombia-june-colombian-woman-in-cartagena-de-indias-with-the-242180665.jpg</t>
  </si>
  <si>
    <t>Mujer afrocolombiana con bandeja de cocadas</t>
  </si>
  <si>
    <t>http://thumb101.shutterstock.com/display_pic_with_logo/487144/150364787/stock-photo-high-angle-view-of-multiethnic-people-clapping-at-rally-150364787.jpg</t>
  </si>
  <si>
    <t>Imagen de multitud</t>
  </si>
  <si>
    <t>La nación boliviana</t>
  </si>
  <si>
    <t>http://thumb101.shutterstock.com/display_pic_with_logo/1163993/132064793/stock-photo-bodh-gaya-india-february-row-of-buddhist-monks-having-food-in-the-morning-on-february-132064793.jpg</t>
  </si>
  <si>
    <t>Budistas en oración</t>
  </si>
  <si>
    <t>http://www.shutterstock.com/es/pic-243481321/stock-photo-moray-incas-ruins-in-the-peruvian-andes-at-cuzco-peru.html?src=5a_zsKwLcba7au0f621l2g-1-38&amp;ws=1</t>
  </si>
  <si>
    <t>Paisaje panorámico Moray</t>
  </si>
  <si>
    <t>http://www.shutterstock.com/pic-96987413/stock-photo-facade-of-artemis-temple-in-ancient-town-jerash-in-jordan.html?src=KrFVCIzlQOPwGv4vLJq1zQ-1-1</t>
  </si>
  <si>
    <t>Turistas visitando el Templo de Artemisa</t>
  </si>
  <si>
    <t>http://www.shutterstock.com/pic-191003831/stock-photo-elder-futhark-letters-above-and-other-runes-below-runic-script-was-used-all-over-northern.html?src=kWXXV4oagwtC7JP4OD3TgA-1-10</t>
  </si>
  <si>
    <t>Imágenes de las runas de Futhark</t>
  </si>
  <si>
    <t>http://www.shutterstock.com/es/pic-106990940/stock-photo-tower-of-david-and-ancient-walls-surrounding-old-city-of-jerusalem.html?src=7KbHV_t2qG0MiIe_MH9H5A-1-31&amp;ws=1</t>
  </si>
  <si>
    <t>Imagen panorámica de la Torre de David</t>
  </si>
  <si>
    <t>http://thumb1.shutterstock.com/display_pic_with_logo/140458/139799134/stock-photo-pyramids-of-the-sun-and-moon-on-the-avenue-of-the-dead-teotihuacan-ancient-historic-cultural-city-139799134.jpg</t>
  </si>
  <si>
    <t>Imagen de pirámides en México</t>
  </si>
  <si>
    <t>http://thumb7.shutterstock.com/display_pic_with_logo/2117717/174217019/stock-photo-people-collection-174217019.jpg</t>
  </si>
  <si>
    <t>Imagen de razas</t>
  </si>
  <si>
    <t>http://www.shutterstock.com/es/pic-105771701/stock-photo-rio-de-janeiro-rj-brazil-march-samba-school-parade-in-sambodromo-vila-isabel-school.html?src=pp-photo-105148157-swfxYB2bHRPy3nqpP_z_gA-3&amp;ws=1</t>
  </si>
  <si>
    <t>Caravana en festival de Río de Janeiro</t>
  </si>
  <si>
    <t>http://thumb7.shutterstock.com/display_pic_with_logo/2733991/249574015/stock-photo-roll-call-at-buchenwald-concentration-camp-ca-two-prisoners-in-the-foreground-are-249574015.jpg</t>
  </si>
  <si>
    <t>Imagen de campo de concentración nazi</t>
  </si>
  <si>
    <t>http://www.shutterstock.com/es/pic-85556590/stock-photo-spanish-conquistadors-fighting-against-central-americn-natives-created-by-de-bry-published-on.html?src=lqM_4BuJvU_TrdiVisOcuA-1-1&amp;ws=1</t>
  </si>
  <si>
    <t>Dibujo que muestra la lucha entre indígenas y conquistadores</t>
  </si>
  <si>
    <t>http://thumb9.shutterstock.com/display_pic_with_logo/83289/123381382/stock-photo-happy-family-with-foster-children-in-the-forest-123381382.jpg</t>
  </si>
  <si>
    <t>Familia multicultural</t>
  </si>
  <si>
    <t>http://thumb7.shutterstock.com/display_pic_with_logo/661822/661822,1303068530,89/stock-photo-shackled-75441460.jpg</t>
  </si>
  <si>
    <t>Mano con cadenas</t>
  </si>
  <si>
    <t>http://www.shutterstock.com/pic-135557813/stock-photo-universal-declaration-of-human-rights.html?src=k-tkay4bqXiL-nnGZGkQxw-1-3</t>
  </si>
  <si>
    <t>Documento envuelto simulando declaración</t>
  </si>
  <si>
    <t>http://thumb9.shutterstock.com/display_pic_with_logo/790384/126710252/stock-photo-liberia-circa-a-postage-stamp-printed-in-liberia-showing-an-image-of-nobel-peace-126710252.jpg</t>
  </si>
  <si>
    <t xml:space="preserve">Martin Luther King </t>
  </si>
  <si>
    <t>http://thumb7.shutterstock.com/display_pic_with_logo/1024723/201129359/stock-photo-new-york-june-unidentified-child-in-the-front-of-the-nelson-mandela-mural-in-williamsburg-201129359.jpg</t>
  </si>
  <si>
    <t xml:space="preserve">Mandela </t>
  </si>
  <si>
    <t>http://commons.wikimedia.org/wiki/File:RIGOBERTA_MENCHU_PREMIO_ODENBRECHT_(15846108362).jpg</t>
  </si>
  <si>
    <t>Rostro Rigoberta Menchú</t>
  </si>
  <si>
    <t>http://thumb7.shutterstock.com/display_pic_with_logo/453337/258669251/stock-photo-india-circa-a-stamp-printed-in-india-shows-mahatma-gandhi-portrait-leader-of-indian-258669251.jpg</t>
  </si>
  <si>
    <t xml:space="preserve">Gandhi </t>
  </si>
  <si>
    <t>http://thumb7.shutterstock.com/display_pic_with_logo/482065/253772929/stock-photo-barranquilla-colombia-february-performers-with-colorful-and-elaborate-costumes-253772929.jpg</t>
  </si>
  <si>
    <t>Niños con traje de cumbia</t>
  </si>
  <si>
    <t>UNESCO a favor de la diversidad cultural</t>
  </si>
  <si>
    <t>Mapa de Unión Europea</t>
  </si>
  <si>
    <t>Cartel contra el racismo en Australia</t>
  </si>
  <si>
    <t>http://thumb7.shutterstock.com/display_pic_with_logo/170488/202882651/stock-photo-miami-usa-july-colombian-fans-meet-to-watch-the-match-brasil-vs-colombia-during-the-202882651.jpg</t>
  </si>
  <si>
    <t>Colombianos con camiseta de la Selección de Fútbol</t>
  </si>
  <si>
    <t>http://www.shutterstock.com/es/pic-230263945/stock-photo-silhouettes-of-people-holding-flag-of-colombia.html?src=GNtJpQU6DkfcTzyIWo1GnQ-1-12&amp;ws=1</t>
  </si>
  <si>
    <t>Sombras de personas con banderas de Colombia</t>
  </si>
  <si>
    <t>http://thumb101.shutterstock.com/display_pic_with_logo/115897/131773493/stock-photo-cartagena-de-indias-colombia-november-unidentified-people-participate-in-carnaval-de-131773493.jpg</t>
  </si>
  <si>
    <t>Comparsa del Carnaval de Barranquilla</t>
  </si>
  <si>
    <t>http://thumb7.shutterstock.com/display_pic_with_logo/376252/376252,1309982565,1/stock-photo-bristol-england-july-latin-american-band-at-the-afrikan-caribbean-carnival-in-st-pauls-80568397.jpg</t>
  </si>
  <si>
    <t>Músicos en desfile</t>
  </si>
  <si>
    <t>Buscar</t>
  </si>
  <si>
    <t>Buscar imagen sobre universidad indígena</t>
  </si>
  <si>
    <t>http://www.dps.gov.co/images/dinamicas/Biblioteca/TEMAS%20DE%20INTERES/Regiones/Territorios%20Afros-Indig.pdf</t>
  </si>
  <si>
    <t>Territorios para minorías étnicas</t>
  </si>
  <si>
    <t>http://www.eltiempo.com/economia/sectores/censo-agropecuario-del-dane/14747123</t>
  </si>
  <si>
    <t>Censos nacionales desde la diversidad étnica</t>
  </si>
  <si>
    <t xml:space="preserve">No hay imágenes en creative commons, propongo la adquisición de alguna parecida a las siguientes: 
http://www.eltiempo.com/economia/sectores/censo-agropecuario-del-dane/14747123
http://www.rcnradio.com/noticias/dane-realizo-la-primera-encuesta-en-marco-del-lanzamiento-del-registro-de-poblacion-en-el
</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</si>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</sst>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9">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amily val="1"/>
    </font>
    <font>
      <u/>
      <sz val="11"/>
      <color rgb="FF000000"/>
      <name val="Times New Roman"/>
      <family val="1"/>
    </font>
    <font>
      <sz val="11"/>
      <color rgb="FF000000"/>
      <name val="Times New Roman"/>
      <family val="1"/>
    </font>
    <font>
      <sz val="11"/>
      <color theme="1"/>
      <name val="Times New Roman"/>
      <family val="1"/>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25" fillId="0" borderId="0" xfId="0" applyFont="1"/>
    <xf numFmtId="0" fontId="26" fillId="0" borderId="0" xfId="0" applyFont="1"/>
    <xf numFmtId="0" fontId="27" fillId="0" borderId="0" xfId="0" applyFont="1"/>
    <xf numFmtId="0" fontId="4" fillId="0" borderId="0" xfId="51"/>
    <xf numFmtId="0" fontId="27" fillId="0" borderId="0" xfId="0" applyFont="1" applyAlignment="1">
      <alignment vertical="center"/>
    </xf>
    <xf numFmtId="0" fontId="4" fillId="0" borderId="0" xfId="51" applyAlignment="1">
      <alignment vertical="center"/>
    </xf>
    <xf numFmtId="0" fontId="28" fillId="0" borderId="0" xfId="0" applyFont="1"/>
    <xf numFmtId="0" fontId="26" fillId="0" borderId="36" xfId="0" applyFont="1" applyBorder="1" applyAlignment="1">
      <alignment vertical="center" wrapText="1"/>
    </xf>
    <xf numFmtId="0" fontId="26"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135557813/stock-photo-universal-declaration-of-human-rights.html?src=k-tkay4bqXiL-nnGZGkQxw-1-3" TargetMode="External"/><Relationship Id="rId3" Type="http://schemas.openxmlformats.org/officeDocument/2006/relationships/hyperlink" Target="http://www.shutterstock.com/pic-191003831/stock-photo-elder-futhark-letters-above-and-other-runes-below-runic-script-was-used-all-over-northern.html?src=kWXXV4oagwtC7JP4OD3TgA-1-10" TargetMode="External"/><Relationship Id="rId7" Type="http://schemas.openxmlformats.org/officeDocument/2006/relationships/hyperlink" Target="http://www.shutterstock.com/es/pic-85556590/stock-photo-spanish-conquistadors-fighting-against-central-americn-natives-created-by-de-bry-published-on.html?src=lqM_4BuJvU_TrdiVisOcuA-1-1&amp;ws=1" TargetMode="External"/><Relationship Id="rId2" Type="http://schemas.openxmlformats.org/officeDocument/2006/relationships/hyperlink" Target="http://www.shutterstock.com/pic-96987413/stock-photo-facade-of-artemis-temple-in-ancient-town-jerash-in-jordan.html?src=KrFVCIzlQOPwGv4vLJq1zQ-1-1" TargetMode="External"/><Relationship Id="rId1" Type="http://schemas.openxmlformats.org/officeDocument/2006/relationships/hyperlink" Target="http://www.shutterstock.com/es/pic-243481321/stock-photo-moray-incas-ruins-in-the-peruvian-andes-at-cuzco-peru.html?src=5a_zsKwLcba7au0f621l2g-1-38&amp;ws=1" TargetMode="External"/><Relationship Id="rId6" Type="http://schemas.openxmlformats.org/officeDocument/2006/relationships/hyperlink" Target="http://thumb7.shutterstock.com/display_pic_with_logo/2733991/249574015/stock-photo-roll-call-at-buchenwald-concentration-camp-ca-two-prisoners-in-the-foreground-are-249574015.jpg" TargetMode="External"/><Relationship Id="rId11" Type="http://schemas.openxmlformats.org/officeDocument/2006/relationships/printerSettings" Target="../printerSettings/printerSettings1.bin"/><Relationship Id="rId5" Type="http://schemas.openxmlformats.org/officeDocument/2006/relationships/hyperlink" Target="http://www.shutterstock.com/es/pic-105771701/stock-photo-rio-de-janeiro-rj-brazil-march-samba-school-parade-in-sambodromo-vila-isabel-school.html?src=pp-photo-105148157-swfxYB2bHRPy3nqpP_z_gA-3&amp;ws=1" TargetMode="External"/><Relationship Id="rId10" Type="http://schemas.openxmlformats.org/officeDocument/2006/relationships/hyperlink" Target="http://www.shutterstock.com/es/pic-230263945/stock-photo-silhouettes-of-people-holding-flag-of-colombia.html?src=GNtJpQU6DkfcTzyIWo1GnQ-1-12&amp;ws=1" TargetMode="External"/><Relationship Id="rId4" Type="http://schemas.openxmlformats.org/officeDocument/2006/relationships/hyperlink" Target="http://www.shutterstock.com/es/pic-106990940/stock-photo-tower-of-david-and-ancient-walls-surrounding-old-city-of-jerusalem.html?src=7KbHV_t2qG0MiIe_MH9H5A-1-31&amp;ws=1" TargetMode="External"/><Relationship Id="rId9" Type="http://schemas.openxmlformats.org/officeDocument/2006/relationships/hyperlink" Target="http://commons.wikimedia.org/wiki/File:RIGOBERTA_MENCHU_PREMIO_ODENBRECHT_(15846108362).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24" activePane="bottomLeft" state="frozen"/>
      <selection pane="bottomLeft" activeCell="E10" sqref="E10:E40"/>
    </sheetView>
  </sheetViews>
  <sheetFormatPr baseColWidth="10" defaultColWidth="10.88671875" defaultRowHeight="13.5"/>
  <cols>
    <col min="1" max="1" width="7" style="2" customWidth="1"/>
    <col min="2" max="2" width="21" style="2" customWidth="1"/>
    <col min="3" max="3" width="21.21875" style="2" customWidth="1"/>
    <col min="4" max="4" width="15.44140625" style="2" customWidth="1"/>
    <col min="5" max="5" width="17.21875" style="2" customWidth="1"/>
    <col min="6" max="6" width="28.21875" style="2" customWidth="1"/>
    <col min="7" max="7" width="20.44140625" style="2" customWidth="1"/>
    <col min="8" max="8" width="28.6640625" style="2" customWidth="1"/>
    <col min="9" max="9" width="20.44140625" style="2" customWidth="1"/>
    <col min="10" max="10" width="34.88671875" style="15" customWidth="1"/>
    <col min="11" max="11" width="29.6640625" style="15" customWidth="1"/>
    <col min="12" max="12" width="20.33203125" style="2" hidden="1" customWidth="1"/>
    <col min="13" max="13" width="14.44140625" style="2" hidden="1" customWidth="1"/>
    <col min="14" max="15" width="10.88671875" style="2" hidden="1" customWidth="1"/>
    <col min="16" max="16384" width="10.88671875" style="2"/>
  </cols>
  <sheetData>
    <row r="1" spans="1:16" ht="16.5" thickBot="1">
      <c r="A1" s="1"/>
      <c r="B1" s="1"/>
      <c r="C1" s="1"/>
      <c r="D1" s="1"/>
      <c r="F1" s="1"/>
      <c r="G1" s="1"/>
      <c r="H1" s="38"/>
      <c r="I1" s="38"/>
      <c r="J1" s="14"/>
      <c r="K1" s="14"/>
      <c r="L1" s="2" t="s">
        <v>5</v>
      </c>
      <c r="M1" s="2" t="str">
        <f>CONCATENATE('Definición técnica de imagenes'!$B$1," ",$G$5)</f>
        <v xml:space="preserve">Ubicación de la imagen en el recurso </v>
      </c>
    </row>
    <row r="2" spans="1:16" ht="15.75">
      <c r="A2" s="1"/>
      <c r="B2" s="3" t="s">
        <v>121</v>
      </c>
      <c r="C2" s="93" t="s">
        <v>23</v>
      </c>
      <c r="D2" s="94"/>
      <c r="F2" s="86" t="s">
        <v>0</v>
      </c>
      <c r="G2" s="87"/>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c r="A3" s="1"/>
      <c r="B3" s="4" t="s">
        <v>8</v>
      </c>
      <c r="C3" s="95">
        <v>10</v>
      </c>
      <c r="D3" s="96"/>
      <c r="F3" s="88">
        <v>42246</v>
      </c>
      <c r="G3" s="89"/>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95" t="s">
        <v>187</v>
      </c>
      <c r="D4" s="96"/>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97" t="s">
        <v>188</v>
      </c>
      <c r="D5" s="98"/>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2"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90" t="s">
        <v>62</v>
      </c>
      <c r="G8" s="91"/>
      <c r="H8" s="91"/>
      <c r="I8" s="9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75">
      <c r="A10" s="12" t="str">
        <f>IF(OR(B10&lt;&gt;"",J10&lt;&gt;""),"IMG01","")</f>
        <v>IMG01</v>
      </c>
      <c r="B10" s="76" t="s">
        <v>191</v>
      </c>
      <c r="C10" s="20" t="str">
        <f t="shared" ref="C10:C41" si="0">IF(OR(B10&lt;&gt;"",J10&lt;&gt;""),IF($G$4="Recurso",CONCATENATE($G$4," ",$G$5),$G$4),"")</f>
        <v>Cuaderno de Estudio</v>
      </c>
      <c r="D10" s="63" t="s">
        <v>250</v>
      </c>
      <c r="E10" s="63" t="s">
        <v>153</v>
      </c>
      <c r="F10" s="13" t="str">
        <f t="shared" ref="F10" si="1">IF(OR(B10&lt;&gt;"",J10&lt;&gt;""),CONCATENATE($C$7,"_",$A10,IF($G$4="Cuaderno de Estudio","_small",CONCATENATE(IF(I10="","","n"),IF(LEFT($G$5,1)="F",".jpg",".png")))),"")</f>
        <v>CS_10_08_IMG01_small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CS_10_08_IMG01_zoom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77" t="s">
        <v>192</v>
      </c>
      <c r="K10" s="64"/>
      <c r="O10" s="2" t="str">
        <f>'Definición técnica de imagenes'!A12</f>
        <v>M12D</v>
      </c>
    </row>
    <row r="11" spans="1:16" s="11" customFormat="1" ht="13.9" customHeight="1">
      <c r="A11" s="12" t="str">
        <f t="shared" ref="A11:A18" si="3">IF(OR(B11&lt;&gt;"",J11&lt;&gt;""),CONCATENATE(LEFT(A10,3),IF(MID(A10,4,2)+1&lt;10,CONCATENATE("0",MID(A10,4,2)+1))),"")</f>
        <v>IMG02</v>
      </c>
      <c r="B11" s="78" t="s">
        <v>193</v>
      </c>
      <c r="C11" s="20" t="str">
        <f t="shared" si="0"/>
        <v>Cuaderno de Estudio</v>
      </c>
      <c r="D11" s="63" t="s">
        <v>250</v>
      </c>
      <c r="E11" s="63" t="s">
        <v>153</v>
      </c>
      <c r="F11" s="13" t="str">
        <f t="shared" ref="F11:F74" si="4">IF(OR(B11&lt;&gt;"",J11&lt;&gt;""),CONCATENATE($C$7,"_",$A11,IF($G$4="Cuaderno de Estudio","_small",CONCATENATE(IF(I11="","","n"),IF(LEFT($G$5,1)="F",".jpg",".png")))),"")</f>
        <v>CS_10_08_IMG02_small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CS_10_08_IMG02_zoom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78" t="s">
        <v>194</v>
      </c>
      <c r="K11" s="65"/>
      <c r="O11" s="2" t="str">
        <f>'Definición técnica de imagenes'!A13</f>
        <v>M101</v>
      </c>
    </row>
    <row r="12" spans="1:16" s="11" customFormat="1" ht="15">
      <c r="A12" s="12" t="str">
        <f t="shared" si="3"/>
        <v>IMG03</v>
      </c>
      <c r="B12" s="79">
        <v>215345227</v>
      </c>
      <c r="C12" s="20" t="str">
        <f t="shared" si="0"/>
        <v>Cuaderno de Estudio</v>
      </c>
      <c r="D12" s="63" t="s">
        <v>250</v>
      </c>
      <c r="E12" s="63" t="s">
        <v>153</v>
      </c>
      <c r="F12" s="13" t="str">
        <f t="shared" si="4"/>
        <v>CS_10_08_IMG03_small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CS_10_08_IMG03_zoom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78" t="s">
        <v>195</v>
      </c>
      <c r="K12" s="64"/>
      <c r="O12" s="2" t="str">
        <f>'Definición técnica de imagenes'!A18</f>
        <v>Diaporama F1</v>
      </c>
    </row>
    <row r="13" spans="1:16" s="11" customFormat="1" ht="15.75">
      <c r="A13" s="12" t="str">
        <f t="shared" si="3"/>
        <v>IMG04</v>
      </c>
      <c r="B13" s="76" t="s">
        <v>196</v>
      </c>
      <c r="C13" s="20" t="str">
        <f t="shared" si="0"/>
        <v>Cuaderno de Estudio</v>
      </c>
      <c r="D13" s="63" t="s">
        <v>250</v>
      </c>
      <c r="E13" s="63" t="s">
        <v>153</v>
      </c>
      <c r="F13" s="13" t="str">
        <f t="shared" si="4"/>
        <v>CS_10_08_IMG04_small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CS_10_08_IMG04_zoom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78" t="s">
        <v>197</v>
      </c>
      <c r="K13" s="64"/>
      <c r="O13" s="2" t="str">
        <f>'Definición técnica de imagenes'!A19</f>
        <v>F4</v>
      </c>
    </row>
    <row r="14" spans="1:16" s="11" customFormat="1" ht="15.75">
      <c r="A14" s="12" t="str">
        <f t="shared" si="3"/>
        <v>IMG05</v>
      </c>
      <c r="B14" s="80" t="s">
        <v>198</v>
      </c>
      <c r="C14" s="20" t="str">
        <f t="shared" si="0"/>
        <v>Cuaderno de Estudio</v>
      </c>
      <c r="D14" s="63" t="s">
        <v>250</v>
      </c>
      <c r="E14" s="63" t="s">
        <v>153</v>
      </c>
      <c r="F14" s="13" t="str">
        <f t="shared" si="4"/>
        <v>CS_10_08_IMG05_small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CS_10_08_IMG05_zoom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78" t="s">
        <v>199</v>
      </c>
      <c r="K14" s="64"/>
      <c r="O14" s="2" t="str">
        <f>'Definición técnica de imagenes'!A22</f>
        <v>F6</v>
      </c>
    </row>
    <row r="15" spans="1:16" s="11" customFormat="1" ht="15.75">
      <c r="A15" s="12" t="str">
        <f t="shared" si="3"/>
        <v>IMG06</v>
      </c>
      <c r="B15" s="80" t="s">
        <v>200</v>
      </c>
      <c r="C15" s="20" t="str">
        <f t="shared" si="0"/>
        <v>Cuaderno de Estudio</v>
      </c>
      <c r="D15" s="63" t="s">
        <v>250</v>
      </c>
      <c r="E15" s="63" t="s">
        <v>153</v>
      </c>
      <c r="F15" s="13" t="str">
        <f t="shared" si="4"/>
        <v>CS_10_08_IMG06_small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CS_10_08_IMG06_zoom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78" t="s">
        <v>201</v>
      </c>
      <c r="K15" s="66"/>
      <c r="O15" s="2" t="str">
        <f>'Definición técnica de imagenes'!A24</f>
        <v>F6B</v>
      </c>
    </row>
    <row r="16" spans="1:16" s="11" customFormat="1" ht="16.5">
      <c r="A16" s="12" t="str">
        <f t="shared" si="3"/>
        <v>IMG07</v>
      </c>
      <c r="B16" s="80" t="s">
        <v>202</v>
      </c>
      <c r="C16" s="20" t="str">
        <f t="shared" si="0"/>
        <v>Cuaderno de Estudio</v>
      </c>
      <c r="D16" s="63" t="s">
        <v>250</v>
      </c>
      <c r="E16" s="63" t="s">
        <v>153</v>
      </c>
      <c r="F16" s="13" t="str">
        <f t="shared" si="4"/>
        <v>CS_10_08_IMG07_small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CS_10_08_IMG07_zoom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78" t="s">
        <v>203</v>
      </c>
      <c r="K16" s="67"/>
      <c r="O16" s="2" t="str">
        <f>'Definición técnica de imagenes'!A25</f>
        <v>F7</v>
      </c>
    </row>
    <row r="17" spans="1:15" s="11" customFormat="1" ht="15.75">
      <c r="A17" s="12" t="str">
        <f t="shared" si="3"/>
        <v>IMG08</v>
      </c>
      <c r="B17" s="80" t="s">
        <v>204</v>
      </c>
      <c r="C17" s="20" t="str">
        <f t="shared" si="0"/>
        <v>Cuaderno de Estudio</v>
      </c>
      <c r="D17" s="63" t="s">
        <v>250</v>
      </c>
      <c r="E17" s="63" t="s">
        <v>153</v>
      </c>
      <c r="F17" s="13" t="str">
        <f t="shared" si="4"/>
        <v>CS_10_08_IMG08_small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CS_10_08_IMG08_zoom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78" t="s">
        <v>205</v>
      </c>
      <c r="K17" s="66"/>
      <c r="O17" s="2" t="str">
        <f>'Definición técnica de imagenes'!A27</f>
        <v>F7B</v>
      </c>
    </row>
    <row r="18" spans="1:15" s="11" customFormat="1" ht="15">
      <c r="A18" s="12" t="str">
        <f t="shared" si="3"/>
        <v>IMG09</v>
      </c>
      <c r="B18" s="78" t="s">
        <v>206</v>
      </c>
      <c r="C18" s="20" t="str">
        <f t="shared" si="0"/>
        <v>Cuaderno de Estudio</v>
      </c>
      <c r="D18" s="63" t="s">
        <v>250</v>
      </c>
      <c r="E18" s="63" t="s">
        <v>153</v>
      </c>
      <c r="F18" s="13" t="str">
        <f t="shared" si="4"/>
        <v>CS_10_08_IMG09_small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CS_10_08_IMG09_zoom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78" t="s">
        <v>207</v>
      </c>
      <c r="K18" s="66"/>
      <c r="O18" s="2" t="str">
        <f>'Definición técnica de imagenes'!A30</f>
        <v>F8</v>
      </c>
    </row>
    <row r="19" spans="1:15" s="11" customFormat="1" ht="15.75">
      <c r="A19" s="12" t="str">
        <f t="shared" ref="A19:A50" si="6">IF(OR(B19&lt;&gt;"",J19&lt;&gt;""),CONCATENATE(LEFT(A18,3),IF(MID(A18,4,2)+1&lt;10,CONCATENATE("0",MID(A18,4,2)+1),MID(A18,4,2)+1)),"")</f>
        <v>IMG10</v>
      </c>
      <c r="B19" s="78" t="s">
        <v>208</v>
      </c>
      <c r="C19" s="20" t="str">
        <f t="shared" si="0"/>
        <v>Cuaderno de Estudio</v>
      </c>
      <c r="D19" s="63" t="s">
        <v>250</v>
      </c>
      <c r="E19" s="63" t="s">
        <v>153</v>
      </c>
      <c r="F19" s="13" t="str">
        <f t="shared" si="4"/>
        <v>CS_10_08_IMG10_small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CS_10_08_IMG10_zoom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78" t="s">
        <v>209</v>
      </c>
      <c r="K19" s="67"/>
      <c r="O19" s="2" t="str">
        <f>'Definición técnica de imagenes'!A31</f>
        <v>F10</v>
      </c>
    </row>
    <row r="20" spans="1:15" s="11" customFormat="1" ht="15.75">
      <c r="A20" s="12" t="str">
        <f t="shared" si="6"/>
        <v>IMG11</v>
      </c>
      <c r="B20" s="80" t="s">
        <v>210</v>
      </c>
      <c r="C20" s="20" t="str">
        <f t="shared" si="0"/>
        <v>Cuaderno de Estudio</v>
      </c>
      <c r="D20" s="63" t="s">
        <v>250</v>
      </c>
      <c r="E20" s="63" t="s">
        <v>153</v>
      </c>
      <c r="F20" s="13" t="str">
        <f t="shared" si="4"/>
        <v>CS_10_08_IMG11_small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CS_10_08_IMG11_zoom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78" t="s">
        <v>211</v>
      </c>
      <c r="K20" s="66"/>
      <c r="O20" s="2" t="str">
        <f>'Definición técnica de imagenes'!A32</f>
        <v>F10B</v>
      </c>
    </row>
    <row r="21" spans="1:15" s="11" customFormat="1" ht="15">
      <c r="A21" s="12" t="str">
        <f t="shared" si="6"/>
        <v>IMG12</v>
      </c>
      <c r="B21" s="82" t="s">
        <v>212</v>
      </c>
      <c r="C21" s="20" t="str">
        <f t="shared" si="0"/>
        <v>Cuaderno de Estudio</v>
      </c>
      <c r="D21" s="63" t="s">
        <v>250</v>
      </c>
      <c r="E21" s="63" t="s">
        <v>153</v>
      </c>
      <c r="F21" s="13" t="str">
        <f t="shared" si="4"/>
        <v>CS_10_08_IMG12_small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CS_10_08_IMG12_zoom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78" t="s">
        <v>213</v>
      </c>
      <c r="K21" s="66"/>
      <c r="O21" s="2" t="str">
        <f>'Definición técnica de imagenes'!A33</f>
        <v>F11</v>
      </c>
    </row>
    <row r="22" spans="1:15" s="11" customFormat="1" ht="15">
      <c r="A22" s="12" t="str">
        <f t="shared" si="6"/>
        <v>IMG13</v>
      </c>
      <c r="B22" s="82" t="s">
        <v>214</v>
      </c>
      <c r="C22" s="20" t="str">
        <f t="shared" si="0"/>
        <v>Cuaderno de Estudio</v>
      </c>
      <c r="D22" s="63" t="s">
        <v>250</v>
      </c>
      <c r="E22" s="63" t="s">
        <v>153</v>
      </c>
      <c r="F22" s="13" t="str">
        <f t="shared" si="4"/>
        <v>CS_10_08_IMG13_small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CS_10_08_IMG13_zoom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78" t="s">
        <v>215</v>
      </c>
      <c r="K22" s="68"/>
      <c r="O22" s="2" t="str">
        <f>'Definición técnica de imagenes'!A34</f>
        <v>F12</v>
      </c>
    </row>
    <row r="23" spans="1:15" s="11" customFormat="1" ht="15.75">
      <c r="A23" s="12" t="str">
        <f t="shared" si="6"/>
        <v>IMG14</v>
      </c>
      <c r="B23" s="83" t="s">
        <v>216</v>
      </c>
      <c r="C23" s="20" t="str">
        <f t="shared" si="0"/>
        <v>Cuaderno de Estudio</v>
      </c>
      <c r="D23" s="63" t="s">
        <v>250</v>
      </c>
      <c r="E23" s="63" t="s">
        <v>153</v>
      </c>
      <c r="F23" s="13" t="str">
        <f t="shared" si="4"/>
        <v>CS_10_08_IMG14_small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CS_10_08_IMG14_zoom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78" t="s">
        <v>217</v>
      </c>
      <c r="K23" s="64"/>
      <c r="O23" s="2" t="str">
        <f>'Definición técnica de imagenes'!A35</f>
        <v>F13</v>
      </c>
    </row>
    <row r="24" spans="1:15" s="11" customFormat="1" ht="15">
      <c r="A24" s="12" t="str">
        <f t="shared" si="6"/>
        <v>IMG15</v>
      </c>
      <c r="B24" s="78" t="s">
        <v>218</v>
      </c>
      <c r="C24" s="20" t="str">
        <f t="shared" si="0"/>
        <v>Cuaderno de Estudio</v>
      </c>
      <c r="D24" s="63" t="s">
        <v>250</v>
      </c>
      <c r="E24" s="63" t="s">
        <v>153</v>
      </c>
      <c r="F24" s="13" t="str">
        <f t="shared" si="4"/>
        <v>CS_10_08_IMG15_small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CS_10_08_IMG15_zoom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78" t="s">
        <v>219</v>
      </c>
      <c r="K24" s="65"/>
      <c r="O24" s="2" t="str">
        <f>'Definición técnica de imagenes'!A37</f>
        <v>F13B</v>
      </c>
    </row>
    <row r="25" spans="1:15" s="11" customFormat="1" ht="15.75">
      <c r="A25" s="12" t="str">
        <f t="shared" si="6"/>
        <v>IMG16</v>
      </c>
      <c r="B25" s="80" t="s">
        <v>220</v>
      </c>
      <c r="C25" s="20" t="str">
        <f t="shared" si="0"/>
        <v>Cuaderno de Estudio</v>
      </c>
      <c r="D25" s="63" t="s">
        <v>250</v>
      </c>
      <c r="E25" s="63" t="s">
        <v>153</v>
      </c>
      <c r="F25" s="13" t="str">
        <f t="shared" si="4"/>
        <v>CS_10_08_IMG16_small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CS_10_08_IMG16_zoom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78" t="s">
        <v>221</v>
      </c>
      <c r="K25" s="64"/>
    </row>
    <row r="26" spans="1:15" s="11" customFormat="1" ht="15">
      <c r="A26" s="12" t="str">
        <f t="shared" si="6"/>
        <v>IMG17</v>
      </c>
      <c r="B26" s="79" t="s">
        <v>222</v>
      </c>
      <c r="C26" s="20" t="str">
        <f t="shared" si="0"/>
        <v>Cuaderno de Estudio</v>
      </c>
      <c r="D26" s="63" t="s">
        <v>250</v>
      </c>
      <c r="E26" s="63" t="s">
        <v>153</v>
      </c>
      <c r="F26" s="13" t="str">
        <f t="shared" si="4"/>
        <v>CS_10_08_IMG17_small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CS_10_08_IMG17_zoom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78" t="s">
        <v>223</v>
      </c>
      <c r="K26" s="64"/>
    </row>
    <row r="27" spans="1:15" s="11" customFormat="1" ht="15">
      <c r="A27" s="12" t="str">
        <f t="shared" si="6"/>
        <v>IMG18</v>
      </c>
      <c r="B27" s="79" t="s">
        <v>224</v>
      </c>
      <c r="C27" s="20" t="str">
        <f t="shared" si="0"/>
        <v>Cuaderno de Estudio</v>
      </c>
      <c r="D27" s="63" t="s">
        <v>250</v>
      </c>
      <c r="E27" s="63" t="s">
        <v>153</v>
      </c>
      <c r="F27" s="13" t="str">
        <f t="shared" si="4"/>
        <v>CS_10_08_IMG18_small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CS_10_08_IMG18_zoom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78" t="s">
        <v>225</v>
      </c>
      <c r="K27" s="64"/>
      <c r="O27" s="2"/>
    </row>
    <row r="28" spans="1:15" s="11" customFormat="1" ht="15.75">
      <c r="A28" s="12" t="str">
        <f t="shared" si="6"/>
        <v>IMG19</v>
      </c>
      <c r="B28" s="80" t="s">
        <v>226</v>
      </c>
      <c r="C28" s="20" t="str">
        <f t="shared" si="0"/>
        <v>Cuaderno de Estudio</v>
      </c>
      <c r="D28" s="63" t="s">
        <v>250</v>
      </c>
      <c r="E28" s="63" t="s">
        <v>153</v>
      </c>
      <c r="F28" s="13" t="str">
        <f t="shared" si="4"/>
        <v>CS_10_08_IMG19_small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CS_10_08_IMG19_zoom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78" t="s">
        <v>227</v>
      </c>
      <c r="K28" s="64"/>
    </row>
    <row r="29" spans="1:15" s="11" customFormat="1" ht="15">
      <c r="A29" s="12" t="str">
        <f t="shared" si="6"/>
        <v>IMG20</v>
      </c>
      <c r="B29" s="79" t="s">
        <v>228</v>
      </c>
      <c r="C29" s="20" t="str">
        <f t="shared" si="0"/>
        <v>Cuaderno de Estudio</v>
      </c>
      <c r="D29" s="63" t="s">
        <v>250</v>
      </c>
      <c r="E29" s="63" t="s">
        <v>153</v>
      </c>
      <c r="F29" s="13" t="str">
        <f t="shared" si="4"/>
        <v>CS_10_08_IMG20_small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CS_10_08_IMG20_zoom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78" t="s">
        <v>229</v>
      </c>
      <c r="K29" s="64"/>
    </row>
    <row r="30" spans="1:15" s="11" customFormat="1" ht="15">
      <c r="A30" s="12" t="str">
        <f t="shared" si="6"/>
        <v>IMG21</v>
      </c>
      <c r="B30" s="78" t="s">
        <v>230</v>
      </c>
      <c r="C30" s="20" t="str">
        <f t="shared" si="0"/>
        <v>Cuaderno de Estudio</v>
      </c>
      <c r="D30" s="63" t="s">
        <v>250</v>
      </c>
      <c r="E30" s="63" t="s">
        <v>153</v>
      </c>
      <c r="F30" s="13" t="str">
        <f t="shared" si="4"/>
        <v>CS_10_08_IMG21_small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CS_10_08_IMG21_zoom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78" t="s">
        <v>231</v>
      </c>
      <c r="K30" s="64"/>
    </row>
    <row r="31" spans="1:15" s="11" customFormat="1" ht="15">
      <c r="A31" s="12" t="str">
        <f t="shared" si="6"/>
        <v>IMG22</v>
      </c>
      <c r="B31" s="79">
        <v>171301733</v>
      </c>
      <c r="C31" s="20" t="str">
        <f t="shared" si="0"/>
        <v>Cuaderno de Estudio</v>
      </c>
      <c r="D31" s="63" t="s">
        <v>250</v>
      </c>
      <c r="E31" s="63" t="s">
        <v>153</v>
      </c>
      <c r="F31" s="13" t="str">
        <f t="shared" si="4"/>
        <v>CS_10_08_IMG22_small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CS_10_08_IMG22_zoom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78" t="s">
        <v>232</v>
      </c>
      <c r="K31" s="64"/>
    </row>
    <row r="32" spans="1:15" s="11" customFormat="1" ht="15">
      <c r="A32" s="12" t="str">
        <f t="shared" si="6"/>
        <v>IMG23</v>
      </c>
      <c r="B32" s="79">
        <v>165960803</v>
      </c>
      <c r="C32" s="20" t="str">
        <f t="shared" si="0"/>
        <v>Cuaderno de Estudio</v>
      </c>
      <c r="D32" s="63" t="s">
        <v>250</v>
      </c>
      <c r="E32" s="63" t="s">
        <v>153</v>
      </c>
      <c r="F32" s="13" t="str">
        <f t="shared" si="4"/>
        <v>CS_10_08_IMG23_small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CS_10_08_IMG23_zoom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78" t="s">
        <v>233</v>
      </c>
      <c r="K32" s="64"/>
    </row>
    <row r="33" spans="1:15" s="11" customFormat="1" ht="15">
      <c r="A33" s="12" t="str">
        <f t="shared" si="6"/>
        <v>IMG24</v>
      </c>
      <c r="B33" s="79">
        <v>230940310</v>
      </c>
      <c r="C33" s="20" t="str">
        <f t="shared" si="0"/>
        <v>Cuaderno de Estudio</v>
      </c>
      <c r="D33" s="63" t="s">
        <v>250</v>
      </c>
      <c r="E33" s="63" t="s">
        <v>153</v>
      </c>
      <c r="F33" s="13" t="str">
        <f t="shared" si="4"/>
        <v>CS_10_08_IMG24_small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CS_10_08_IMG24_zoom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78" t="s">
        <v>234</v>
      </c>
      <c r="K33" s="64"/>
    </row>
    <row r="34" spans="1:15" s="11" customFormat="1" ht="15">
      <c r="A34" s="12" t="str">
        <f t="shared" si="6"/>
        <v>IMG25</v>
      </c>
      <c r="B34" s="78" t="s">
        <v>235</v>
      </c>
      <c r="C34" s="20" t="str">
        <f t="shared" si="0"/>
        <v>Cuaderno de Estudio</v>
      </c>
      <c r="D34" s="63" t="s">
        <v>250</v>
      </c>
      <c r="E34" s="63" t="s">
        <v>153</v>
      </c>
      <c r="F34" s="13" t="str">
        <f t="shared" si="4"/>
        <v>CS_10_08_IMG25_small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CS_10_08_IMG25_zoom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78" t="s">
        <v>236</v>
      </c>
      <c r="K34" s="64"/>
      <c r="O34" s="2"/>
    </row>
    <row r="35" spans="1:15" s="11" customFormat="1" ht="16.5" thickBot="1">
      <c r="A35" s="12" t="str">
        <f t="shared" si="6"/>
        <v>IMG26</v>
      </c>
      <c r="B35" s="80" t="s">
        <v>237</v>
      </c>
      <c r="C35" s="20" t="str">
        <f t="shared" si="0"/>
        <v>Cuaderno de Estudio</v>
      </c>
      <c r="D35" s="63" t="s">
        <v>250</v>
      </c>
      <c r="E35" s="63" t="s">
        <v>153</v>
      </c>
      <c r="F35" s="13" t="str">
        <f t="shared" si="4"/>
        <v>CS_10_08_IMG26_small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CS_10_08_IMG26_zoom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78" t="s">
        <v>238</v>
      </c>
      <c r="K35" s="65"/>
      <c r="O35" s="2"/>
    </row>
    <row r="36" spans="1:15" s="11" customFormat="1" ht="15.75" thickBot="1">
      <c r="A36" s="12" t="str">
        <f t="shared" si="6"/>
        <v>IMG27</v>
      </c>
      <c r="B36" s="78" t="s">
        <v>239</v>
      </c>
      <c r="C36" s="20" t="str">
        <f t="shared" si="0"/>
        <v>Cuaderno de Estudio</v>
      </c>
      <c r="D36" s="63" t="s">
        <v>250</v>
      </c>
      <c r="E36" s="63" t="s">
        <v>153</v>
      </c>
      <c r="F36" s="13" t="str">
        <f t="shared" si="4"/>
        <v>CS_10_08_IMG27_small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CS_10_08_IMG27_zoom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84" t="s">
        <v>240</v>
      </c>
      <c r="K36" s="65"/>
      <c r="O36" s="2"/>
    </row>
    <row r="37" spans="1:15" s="11" customFormat="1" ht="15">
      <c r="A37" s="12" t="str">
        <f t="shared" si="6"/>
        <v>IMG28</v>
      </c>
      <c r="B37" s="78" t="s">
        <v>241</v>
      </c>
      <c r="C37" s="20" t="str">
        <f t="shared" si="0"/>
        <v>Cuaderno de Estudio</v>
      </c>
      <c r="D37" s="63" t="s">
        <v>250</v>
      </c>
      <c r="E37" s="63" t="s">
        <v>153</v>
      </c>
      <c r="F37" s="13" t="str">
        <f t="shared" si="4"/>
        <v>CS_10_08_IMG28_small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CS_10_08_IMG28_zoom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78" t="s">
        <v>242</v>
      </c>
      <c r="K37" s="65"/>
    </row>
    <row r="38" spans="1:15" s="11" customFormat="1">
      <c r="A38" s="12" t="str">
        <f t="shared" si="6"/>
        <v>IMG29</v>
      </c>
      <c r="B38" s="62" t="s">
        <v>243</v>
      </c>
      <c r="C38" s="20" t="str">
        <f t="shared" si="0"/>
        <v>Cuaderno de Estudio</v>
      </c>
      <c r="D38" s="63" t="s">
        <v>250</v>
      </c>
      <c r="E38" s="63" t="s">
        <v>153</v>
      </c>
      <c r="F38" s="13" t="str">
        <f t="shared" si="4"/>
        <v>CS_10_08_IMG29_small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CS_10_08_IMG29_zoom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69" t="s">
        <v>244</v>
      </c>
      <c r="K38" s="65"/>
    </row>
    <row r="39" spans="1:15" s="11" customFormat="1" ht="15">
      <c r="A39" s="12" t="str">
        <f t="shared" si="6"/>
        <v>IMG30</v>
      </c>
      <c r="B39" s="85" t="s">
        <v>245</v>
      </c>
      <c r="C39" s="20" t="str">
        <f t="shared" si="0"/>
        <v>Cuaderno de Estudio</v>
      </c>
      <c r="D39" s="63" t="s">
        <v>250</v>
      </c>
      <c r="E39" s="63" t="s">
        <v>153</v>
      </c>
      <c r="F39" s="13" t="str">
        <f t="shared" si="4"/>
        <v>CS_10_08_IMG30_small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CS_10_08_IMG30_zoom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78" t="s">
        <v>246</v>
      </c>
      <c r="K39" s="65"/>
    </row>
    <row r="40" spans="1:15" s="11" customFormat="1" ht="18" customHeight="1">
      <c r="A40" s="12" t="str">
        <f t="shared" si="6"/>
        <v>IMG31</v>
      </c>
      <c r="B40" s="81" t="s">
        <v>247</v>
      </c>
      <c r="C40" s="20" t="str">
        <f t="shared" si="0"/>
        <v>Cuaderno de Estudio</v>
      </c>
      <c r="D40" s="63" t="s">
        <v>250</v>
      </c>
      <c r="E40" s="63" t="s">
        <v>153</v>
      </c>
      <c r="F40" s="13" t="str">
        <f t="shared" si="4"/>
        <v>CS_10_08_IMG31_small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CS_10_08_IMG31_zoom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78" t="s">
        <v>248</v>
      </c>
      <c r="K40" s="65" t="s">
        <v>249</v>
      </c>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4" r:id="rId1"/>
    <hyperlink ref="B15" r:id="rId2"/>
    <hyperlink ref="B16" r:id="rId3"/>
    <hyperlink ref="B17" r:id="rId4"/>
    <hyperlink ref="B20" r:id="rId5"/>
    <hyperlink ref="B21" r:id="rId6"/>
    <hyperlink ref="B22" r:id="rId7"/>
    <hyperlink ref="B25" r:id="rId8"/>
    <hyperlink ref="B28" r:id="rId9"/>
    <hyperlink ref="B35" r:id="rId10"/>
  </hyperlinks>
  <pageMargins left="0.75" right="0.75" top="1" bottom="1" header="0.5" footer="0.5"/>
  <pageSetup orientation="portrait" horizontalDpi="4294967292" verticalDpi="4294967292"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22" customWidth="1"/>
    <col min="2" max="2" width="11" style="22"/>
    <col min="3" max="3" width="13.77734375" style="22" customWidth="1"/>
    <col min="4" max="4" width="11.33203125" style="22" customWidth="1"/>
    <col min="5" max="7" width="11" style="22"/>
    <col min="8" max="11" width="11" style="22" hidden="1" customWidth="1"/>
    <col min="12" max="16384" width="11" style="22"/>
  </cols>
  <sheetData>
    <row r="1" spans="1:11" ht="16.5" thickBot="1">
      <c r="A1" s="101" t="s">
        <v>38</v>
      </c>
      <c r="B1" s="102"/>
      <c r="C1" s="102"/>
      <c r="D1" s="102"/>
      <c r="E1" s="102"/>
      <c r="F1" s="103"/>
    </row>
    <row r="2" spans="1:11" ht="15.75">
      <c r="A2" s="30" t="s">
        <v>42</v>
      </c>
      <c r="B2" s="31"/>
      <c r="C2" s="104" t="s">
        <v>13</v>
      </c>
      <c r="D2" s="105"/>
      <c r="E2" s="106"/>
      <c r="F2" s="32"/>
    </row>
    <row r="3" spans="1:11" ht="60">
      <c r="A3" s="33" t="s">
        <v>43</v>
      </c>
      <c r="B3" s="31"/>
      <c r="C3" s="110" t="s">
        <v>14</v>
      </c>
      <c r="D3" s="111"/>
      <c r="E3" s="112"/>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5.75" thickBot="1">
      <c r="A5" s="33" t="s">
        <v>45</v>
      </c>
      <c r="B5" s="31"/>
      <c r="C5" s="28" t="s">
        <v>35</v>
      </c>
      <c r="D5" s="113" t="str">
        <f>CONCATENATE(H21,"_",I21,"_",J21,"_CO")</f>
        <v>LE_07_04_CO</v>
      </c>
      <c r="E5" s="114"/>
      <c r="F5" s="32"/>
      <c r="H5" s="22" t="s">
        <v>22</v>
      </c>
      <c r="I5" s="22" t="s">
        <v>26</v>
      </c>
      <c r="J5" s="22">
        <v>2</v>
      </c>
      <c r="K5" s="22">
        <v>2</v>
      </c>
    </row>
    <row r="6" spans="1:11" ht="30.75" thickBot="1">
      <c r="A6" s="30" t="s">
        <v>10</v>
      </c>
      <c r="B6" s="31"/>
      <c r="C6" s="31"/>
      <c r="D6" s="31"/>
      <c r="E6" s="31"/>
      <c r="F6" s="32"/>
      <c r="H6" s="22" t="s">
        <v>23</v>
      </c>
      <c r="I6" s="22" t="s">
        <v>27</v>
      </c>
      <c r="J6" s="22">
        <v>3</v>
      </c>
      <c r="K6" s="22">
        <v>3</v>
      </c>
    </row>
    <row r="7" spans="1:11" ht="48" thickBot="1">
      <c r="A7" s="33" t="s">
        <v>11</v>
      </c>
      <c r="B7" s="31"/>
      <c r="C7" s="59" t="s">
        <v>119</v>
      </c>
      <c r="D7" s="99" t="str">
        <f>CONCATENATE("SolicitudGrafica_",D5,".xls")</f>
        <v>SolicitudGrafica_LE_07_04_CO.xls</v>
      </c>
      <c r="E7" s="99"/>
      <c r="F7" s="100"/>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0.75" thickBot="1">
      <c r="A10" s="34" t="s">
        <v>36</v>
      </c>
      <c r="B10" s="35"/>
      <c r="C10" s="35"/>
      <c r="D10" s="35"/>
      <c r="E10" s="35"/>
      <c r="F10" s="36"/>
      <c r="I10" s="22" t="s">
        <v>31</v>
      </c>
      <c r="J10" s="22">
        <v>7</v>
      </c>
      <c r="K10" s="22">
        <v>7</v>
      </c>
    </row>
    <row r="11" spans="1:11">
      <c r="I11" s="22" t="s">
        <v>32</v>
      </c>
      <c r="J11" s="22">
        <v>8</v>
      </c>
      <c r="K11" s="22">
        <v>8</v>
      </c>
    </row>
    <row r="12" spans="1:11" ht="15.75" thickBot="1">
      <c r="I12" s="22" t="s">
        <v>37</v>
      </c>
      <c r="J12" s="22">
        <v>9</v>
      </c>
      <c r="K12" s="22">
        <v>9</v>
      </c>
    </row>
    <row r="13" spans="1:11" ht="15.75">
      <c r="A13" s="101" t="s">
        <v>41</v>
      </c>
      <c r="B13" s="102"/>
      <c r="C13" s="102"/>
      <c r="D13" s="102"/>
      <c r="E13" s="102"/>
      <c r="F13" s="103"/>
      <c r="I13" s="22" t="s">
        <v>33</v>
      </c>
      <c r="J13" s="22">
        <v>10</v>
      </c>
      <c r="K13" s="22">
        <v>10</v>
      </c>
    </row>
    <row r="14" spans="1:11" ht="15.75" thickBot="1">
      <c r="A14" s="33"/>
      <c r="B14" s="31"/>
      <c r="C14" s="31"/>
      <c r="D14" s="31"/>
      <c r="E14" s="31"/>
      <c r="F14" s="32"/>
      <c r="I14" s="22" t="s">
        <v>34</v>
      </c>
      <c r="J14" s="22">
        <v>11</v>
      </c>
      <c r="K14" s="22">
        <v>11</v>
      </c>
    </row>
    <row r="15" spans="1:11" ht="15.75">
      <c r="A15" s="30" t="s">
        <v>46</v>
      </c>
      <c r="B15" s="31"/>
      <c r="C15" s="104" t="s">
        <v>49</v>
      </c>
      <c r="D15" s="105"/>
      <c r="E15" s="105"/>
      <c r="F15" s="106"/>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107" t="str">
        <f>CONCATENATE(H21,"_",I21,"_",J21,"_",K45)</f>
        <v>LE_07_04_REC10</v>
      </c>
      <c r="E17" s="108"/>
      <c r="F17" s="109"/>
      <c r="J17" s="22">
        <v>14</v>
      </c>
      <c r="K17" s="22">
        <v>14</v>
      </c>
    </row>
    <row r="18" spans="1:11" ht="75.75" thickBot="1">
      <c r="A18" s="33" t="s">
        <v>48</v>
      </c>
      <c r="B18" s="31"/>
      <c r="C18" s="59" t="s">
        <v>120</v>
      </c>
      <c r="D18" s="99" t="str">
        <f>CONCATENATE("SolicitudGrafica_",D17,".xls")</f>
        <v>SolicitudGrafica_LE_07_04_REC10.xls</v>
      </c>
      <c r="E18" s="99"/>
      <c r="F18" s="100"/>
      <c r="J18" s="22">
        <v>15</v>
      </c>
      <c r="K18" s="22">
        <v>15</v>
      </c>
    </row>
    <row r="19" spans="1:11" ht="15.75">
      <c r="A19" s="30" t="s">
        <v>10</v>
      </c>
      <c r="B19" s="31"/>
      <c r="C19" s="31"/>
      <c r="D19" s="31"/>
      <c r="E19" s="31"/>
      <c r="F19" s="32"/>
      <c r="H19" s="22">
        <v>3</v>
      </c>
      <c r="J19" s="22">
        <v>16</v>
      </c>
      <c r="K19" s="22">
        <v>16</v>
      </c>
    </row>
    <row r="20" spans="1:11" ht="60.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7734375" defaultRowHeight="15"/>
  <cols>
    <col min="1" max="1" width="21" style="22" customWidth="1"/>
    <col min="2" max="2" width="24.21875" style="22" customWidth="1"/>
    <col min="3" max="3" width="16.88671875" style="22" customWidth="1"/>
    <col min="4" max="4" width="12.77734375" style="22" customWidth="1"/>
    <col min="5" max="5" width="6.77734375" style="22" customWidth="1"/>
    <col min="6" max="6" width="12.77734375" style="22" customWidth="1"/>
    <col min="7" max="7" width="12.6640625" style="22" customWidth="1"/>
    <col min="8" max="8" width="24.44140625" style="22" customWidth="1"/>
    <col min="9" max="9" width="27.21875" style="22" customWidth="1"/>
    <col min="10" max="10" width="44.44140625" style="22" customWidth="1"/>
    <col min="11" max="16384" width="10.77734375" style="22"/>
  </cols>
  <sheetData>
    <row r="1" spans="1:10">
      <c r="A1" s="116" t="s">
        <v>56</v>
      </c>
      <c r="B1" s="116" t="s">
        <v>149</v>
      </c>
      <c r="C1" s="116" t="s">
        <v>63</v>
      </c>
      <c r="D1" s="116" t="s">
        <v>64</v>
      </c>
      <c r="E1" s="116" t="s">
        <v>5</v>
      </c>
      <c r="F1" s="116" t="s">
        <v>65</v>
      </c>
      <c r="G1" s="116" t="s">
        <v>66</v>
      </c>
      <c r="H1" s="115" t="s">
        <v>68</v>
      </c>
      <c r="I1" s="115"/>
    </row>
    <row r="2" spans="1:10">
      <c r="A2" s="116"/>
      <c r="B2" s="116"/>
      <c r="C2" s="116"/>
      <c r="D2" s="116"/>
      <c r="E2" s="116"/>
      <c r="F2" s="116"/>
      <c r="G2" s="116"/>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1"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5" customFormat="1" ht="14.65" customHeight="1">
      <c r="A15" s="73" t="s">
        <v>96</v>
      </c>
      <c r="B15" s="73"/>
      <c r="C15" s="73" t="s">
        <v>97</v>
      </c>
      <c r="D15" s="74" t="s">
        <v>98</v>
      </c>
      <c r="E15" s="73" t="s">
        <v>93</v>
      </c>
      <c r="F15" s="73" t="s">
        <v>117</v>
      </c>
      <c r="G15" s="73"/>
      <c r="H15" s="74" t="s">
        <v>122</v>
      </c>
      <c r="I15" s="73"/>
      <c r="J15" s="75"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0"/>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0"/>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ht="15.75">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2015-08-30T16:12:38Z</dcterms:modified>
</cp:coreProperties>
</file>