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externalReferences>
    <externalReference r:id="rId4"/>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16" i="1" l="1"/>
  <c r="J11" i="1"/>
  <c r="C10" i="1"/>
  <c r="A10" i="1"/>
  <c r="D18" i="2"/>
  <c r="D7" i="2"/>
  <c r="I11" i="1"/>
  <c r="G11" i="1"/>
  <c r="H11" i="1"/>
  <c r="I12" i="1"/>
  <c r="G12" i="1"/>
  <c r="H12" i="1"/>
  <c r="I13" i="1"/>
  <c r="G13" i="1"/>
  <c r="H13" i="1"/>
  <c r="I14" i="1"/>
  <c r="G14" i="1"/>
  <c r="H14" i="1"/>
  <c r="I15" i="1"/>
  <c r="G15" i="1"/>
  <c r="H15" i="1"/>
  <c r="I16" i="1"/>
  <c r="G16" i="1"/>
  <c r="H16" i="1"/>
  <c r="I17" i="1"/>
  <c r="G17" i="1"/>
  <c r="H17" i="1"/>
  <c r="I18" i="1"/>
  <c r="G18" i="1"/>
  <c r="H18" i="1"/>
  <c r="I19" i="1"/>
  <c r="G19" i="1"/>
  <c r="H19" i="1"/>
  <c r="I20" i="1"/>
  <c r="G20" i="1"/>
  <c r="H20" i="1"/>
  <c r="I21" i="1"/>
  <c r="G21" i="1"/>
  <c r="H21" i="1"/>
  <c r="I22" i="1"/>
  <c r="G22" i="1"/>
  <c r="H22" i="1"/>
  <c r="I23" i="1"/>
  <c r="G23" i="1"/>
  <c r="H23" i="1"/>
  <c r="I24" i="1"/>
  <c r="G24" i="1"/>
  <c r="H24"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5" i="1"/>
  <c r="A26" i="1"/>
  <c r="A27" i="1"/>
  <c r="A28" i="1"/>
  <c r="A29" i="1"/>
  <c r="A30" i="1"/>
  <c r="F5" i="1"/>
  <c r="I21" i="2"/>
  <c r="K45" i="2"/>
  <c r="H21" i="2"/>
  <c r="J21" i="2"/>
  <c r="D17" i="2"/>
  <c r="D5" i="2"/>
  <c r="H10" i="1"/>
  <c r="G10" i="1"/>
</calcChain>
</file>

<file path=xl/sharedStrings.xml><?xml version="1.0" encoding="utf-8"?>
<sst xmlns="http://schemas.openxmlformats.org/spreadsheetml/2006/main" count="306" uniqueCount="194">
  <si>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</si>
  <si>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</si>
  <si>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</si>
  <si>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</si>
  <si>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</si>
  <si>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</si>
  <si>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</si>
  <si>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</si>
  <si>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</si>
  <si>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</si>
  <si>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</si>
  <si>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</si>
  <si>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</si>
  <si>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</si>
  <si>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</si>
  <si>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</si>
  <si>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</si>
  <si>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</si>
  <si>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</si>
  <si>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</si>
  <si>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</si>
  <si>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</si>
  <si>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</si>
  <si>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</si>
  <si>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</si>
  <si>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</si>
  <si>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</si>
  <si>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</si>
  <si>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</si>
  <si>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</si>
  <si>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</si>
  <si>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</si>
  <si>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</si>
  <si>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</si>
  <si>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</si>
  <si>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</si>
  <si>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</si>
  <si>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</si>
  <si>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</si>
  <si>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</si>
  <si>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</si>
  <si>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</si>
  <si>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</si>
  <si>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</si>
  <si>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</si>
  <si>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</si>
  <si>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</si>
  <si>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</si>
  <si>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</si>
  <si>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</si>
  <si>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</si>
  <si>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</si>
  <si>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</si>
  <si>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</si>
  <si>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</si>
  <si>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</si>
  <si>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</si>
  <si>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</si>
  <si>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</si>
  <si>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</si>
  <si>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</si>
  <si>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</si>
  <si>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</si>
  <si>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</si>
  <si>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</si>
  <si>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</si>
  <si>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</si>
  <si>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</si>
  <si>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</si>
  <si>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</si>
  <si>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</si>
  <si>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</si>
  <si>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</si>
  <si>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</si>
  <si>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</si>
  <si>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</si>
  <si>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</si>
  <si>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</si>
  <si>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</si>
  <si>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</si>
  <si>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</si>
  <si>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</si>
  <si>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</si>
  <si>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</si>
  <si>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</si>
  <si>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</si>
  <si>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</si>
  <si>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</si>
  <si>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</si>
  <si>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</si>
  <si>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</si>
  <si>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</si>
  <si>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</si>
  <si>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</si>
  <si>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</si>
  <si>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</si>
  <si>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</si>
  <si>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</si>
  <si>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</si>
  <si>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</si>
  <si>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</si>
  <si>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</si>
  <si>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</si>
  <si>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</si>
  <si>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</si>
  <si>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</si>
  <si>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</si>
  <si>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</si>
  <si>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</si>
  <si>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</si>
  <si>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</si>
  <si>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</si>
  <si>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</si>
  <si>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</si>
  <si>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</si>
  <si>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</si>
  <si>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</si>
  <si>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</si>
  <si>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</si>
  <si>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</si>
  <si>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</si>
  <si>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</si>
  <si>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</si>
  <si>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</si>
  <si>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</si>
  <si>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</si>
  <si>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</si>
  <si>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</si>
  <si>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</si>
  <si>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</si>
  <si>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</si>
  <si>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</si>
  <si>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</si>
  <si>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</si>
  <si>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</si>
  <si>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</si>
  <si>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</si>
  <si>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</si>
  <si>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</si>
  <si>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</si>
  <si>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</si>
  <si>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</si>
  <si>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</si>
  <si>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</si>
  <si>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</si>
  <si>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</si>
  <si>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 xml:space="preserve">Marcela Guevara </t>
  </si>
  <si>
    <t>Horizontal</t>
  </si>
  <si>
    <t>5° Primaria/Ciencias sociales/El universo/El origen del universo</t>
  </si>
  <si>
    <t>Fotografía</t>
  </si>
  <si>
    <t>http://www.shutterstock.com/pic-113468833/stock-photo-vibrant-night-sky-with-stars-and-nebula.html?src=V-V9T_Q0KF7ISy77xuvjug-1-4</t>
  </si>
  <si>
    <t>El Universo</t>
  </si>
  <si>
    <t>http://www.shutterstock.com/pic-129023981/stock-photo-explosion-space-scene.html?src=TRb01uygJy37x_qQXSwP6g-1-25</t>
  </si>
  <si>
    <t>http://image.shutterstock.com/display_pic_with_logo/565399/169805951/stock-photo-the-milky-way-above-volcano-teide-at-the-island-od-tenerife-169805951.jpg</t>
  </si>
  <si>
    <t>http://www.shutterstock.com/pic-130371038/stock-photo-colorful-space-nebula.html?src=kZvS86A9qkz5GCK-NYrAzA-1-0</t>
  </si>
  <si>
    <t>Nebulosa colorida del espacio</t>
  </si>
  <si>
    <t>http://www.shutterstock.com/pic-74195665/stock-vector-vector-horoscopes-bright-stars-in-cosmos.html?src=tQnh4LDRcM2tzAJTJIcKUg-1-86</t>
  </si>
  <si>
    <t>Vector horóscopos brillantes estrellas en el cosmos</t>
  </si>
  <si>
    <t>5° Primaria/Ciencias sociales/El universo/Los componentes del universo/Las estrellas</t>
  </si>
  <si>
    <t>1 ESO/Ciencias naturales/El universo y el sistema solar/El sistema solar/El Sol</t>
  </si>
  <si>
    <t>El sol</t>
  </si>
  <si>
    <t>5° Primaria/Ciencias sociales/El universo/Los componentes del universo/Los planetas/ El sistema solar</t>
  </si>
  <si>
    <t>El sistema solar</t>
  </si>
  <si>
    <t>http://www.shutterstock.com/pic-132903536/stock-photo-earth-america-elements-of-this-image-furnished-by-nasa.html?src=cK2CAFfLKgsm_LF9aUh1Aw-1-7</t>
  </si>
  <si>
    <t>IMG10</t>
  </si>
  <si>
    <t>Planeta tierra</t>
  </si>
  <si>
    <t>http://www.shutterstock.com/pic-224798446/stock-photo-solar-system-sun-the-planets-and-the-asteroid-belt.html?src=UVHbc5d9IPdfuj4K2iZj0Q-1-38</t>
  </si>
  <si>
    <t>IMG11</t>
  </si>
  <si>
    <t>http://www.shutterstock.com/pic-60584068/stock-photo-virtual-planets-mercury-planet.html?src=VInnpKQaYrqN5siagy0t0Q-1-23</t>
  </si>
  <si>
    <t>IMG12</t>
  </si>
  <si>
    <t>http://www.shutterstock.com/pic-234065017/stock-photo-spacecraft-planet-mars-spaceship-satellite-elements-of-this-image-furnished-by-nasa.html?src=u7qnQlJ4MqS5aN7pqhmDYw-1-2</t>
  </si>
  <si>
    <t>IMG13</t>
  </si>
  <si>
    <t>http://www.shutterstock.com/pic-245968540/stock-photo-moon-launch-the-liftoff-of-apollo-on-a-saturn-v-missile-starts-the-moon-mission-of-astronauts.html?src=XK2nrk_BIaVvsOfXJfd_Ig-1-4</t>
  </si>
  <si>
    <t>IMG14</t>
  </si>
  <si>
    <t>Recurso M5A</t>
  </si>
  <si>
    <t>http://www.shutterstock.com/pic-245971423/stock-photo-apollo-boot-print-on-the-moon-july.html?src=XK2nrk_BIaVvsOfXJfd_Ig-1-0</t>
  </si>
  <si>
    <t>IMG15</t>
  </si>
  <si>
    <t>Galaxia</t>
  </si>
  <si>
    <t>IMG02</t>
  </si>
  <si>
    <t>IMG03</t>
  </si>
  <si>
    <t>Escena espacial explosión</t>
  </si>
  <si>
    <t>IMG04</t>
  </si>
  <si>
    <t>la Vía Láctea por encima de volcán Teide en la isla desde Tenerife</t>
  </si>
  <si>
    <t>IMG05</t>
  </si>
  <si>
    <t>IMG06</t>
  </si>
  <si>
    <t>IMG07</t>
  </si>
  <si>
    <t>IMG08</t>
  </si>
  <si>
    <t>IMG09</t>
  </si>
  <si>
    <t>Sistema solar, los planetas y el cinturón de asteroides</t>
  </si>
  <si>
    <t>Plneta mercurio</t>
  </si>
  <si>
    <t>Planeta Marte la nave espacial por satélite espacial</t>
  </si>
  <si>
    <t>Lanzamiento Luna. El despegue del Apolo 11 en un Saturno V misil comienza la misión de la luna de astronautas Neil Armstrong , Michael Collins y Edwin Aldrin . 16 de julio 1969</t>
  </si>
  <si>
    <t>Impresión de arranque Apolo 11 en la Luna. 20 de julio 1969</t>
  </si>
  <si>
    <t>CS_06_07_REC210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</si>
</sst>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wrapText="1"/>
    </xf>
    <xf numFmtId="0" fontId="22" fillId="0" borderId="5" xfId="0" applyFont="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horizontal="center"/>
    </xf>
    <xf numFmtId="0" fontId="10" fillId="0" borderId="3" xfId="0" applyFont="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licitudGrafica_CS_06_07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ow r="11">
          <cell r="J11" t="str">
            <v>Cielo nocturno vibrante con estrellas y nebulosa</v>
          </cell>
        </row>
        <row r="16">
          <cell r="J16" t="str">
            <v>Constelación de la Osa Menor</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24" sqref="E24"/>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0</v>
      </c>
      <c r="C2" s="92" t="s">
        <v>24</v>
      </c>
      <c r="D2" s="93"/>
      <c r="F2" s="85" t="s">
        <v>1</v>
      </c>
      <c r="G2" s="86"/>
      <c r="H2" s="54"/>
      <c r="I2" s="54"/>
      <c r="J2" s="15"/>
    </row>
    <row r="3" spans="1:16" ht="15.75" x14ac:dyDescent="0.25">
      <c r="A3" s="1"/>
      <c r="B3" s="4" t="s">
        <v>9</v>
      </c>
      <c r="C3" s="94">
        <v>6</v>
      </c>
      <c r="D3" s="95"/>
      <c r="F3" s="87">
        <v>42123</v>
      </c>
      <c r="G3" s="88"/>
      <c r="H3" s="54"/>
      <c r="I3" s="54"/>
      <c r="J3" s="15"/>
    </row>
    <row r="4" spans="1:16" ht="16.5" x14ac:dyDescent="0.3">
      <c r="A4" s="1"/>
      <c r="B4" s="4" t="s">
        <v>55</v>
      </c>
      <c r="C4" s="116" t="s">
        <v>151</v>
      </c>
      <c r="D4" s="95"/>
      <c r="E4" s="5"/>
      <c r="F4" s="53" t="s">
        <v>56</v>
      </c>
      <c r="G4" s="52" t="s">
        <v>57</v>
      </c>
      <c r="H4" s="54"/>
      <c r="I4" s="54"/>
      <c r="J4" s="15"/>
      <c r="K4" s="15"/>
    </row>
    <row r="5" spans="1:16" ht="16.5" thickBot="1" x14ac:dyDescent="0.3">
      <c r="A5" s="1"/>
      <c r="B5" s="6" t="s">
        <v>2</v>
      </c>
      <c r="C5" s="96" t="s">
        <v>146</v>
      </c>
      <c r="D5" s="97"/>
      <c r="E5" s="5"/>
      <c r="F5" s="51" t="str">
        <f>IF(G4="Recurso","Motor del recurso","")</f>
        <v>Motor del recurso</v>
      </c>
      <c r="G5" s="51" t="s">
        <v>58</v>
      </c>
      <c r="H5" s="54"/>
      <c r="I5" s="75"/>
      <c r="J5" s="15"/>
      <c r="K5" s="15"/>
    </row>
    <row r="6" spans="1:16" ht="16.5" thickBot="1" x14ac:dyDescent="0.3">
      <c r="A6" s="1"/>
      <c r="B6" s="1"/>
      <c r="C6" s="1"/>
      <c r="D6" s="1"/>
      <c r="E6" s="7"/>
      <c r="F6" s="1"/>
      <c r="G6" s="1"/>
      <c r="H6" s="54"/>
      <c r="I6" s="54"/>
      <c r="J6" s="15"/>
      <c r="K6" s="15"/>
    </row>
    <row r="7" spans="1:16" ht="15" customHeight="1" x14ac:dyDescent="0.25">
      <c r="A7" s="1"/>
      <c r="B7" s="38" t="s">
        <v>41</v>
      </c>
      <c r="C7" s="117" t="s">
        <v>193</v>
      </c>
      <c r="D7" s="37" t="s">
        <v>40</v>
      </c>
      <c r="F7" s="1"/>
      <c r="G7" s="1"/>
      <c r="H7" s="1"/>
      <c r="I7" s="1"/>
      <c r="J7" s="15"/>
      <c r="K7" s="15"/>
    </row>
    <row r="8" spans="1:16" s="8" customFormat="1" ht="16.5" thickBot="1" x14ac:dyDescent="0.3">
      <c r="A8" s="9"/>
      <c r="B8" s="9"/>
      <c r="C8" s="9"/>
      <c r="D8" s="10"/>
      <c r="E8" s="10"/>
      <c r="F8" s="89" t="s">
        <v>63</v>
      </c>
      <c r="G8" s="90"/>
      <c r="H8" s="90"/>
      <c r="I8" s="91"/>
      <c r="J8" s="17"/>
      <c r="K8" s="11"/>
      <c r="L8" s="2"/>
      <c r="M8" s="2"/>
      <c r="N8" s="2"/>
      <c r="O8" s="2"/>
      <c r="P8" s="2"/>
    </row>
    <row r="9" spans="1:16" ht="26.25" thickBot="1" x14ac:dyDescent="0.3">
      <c r="A9" s="34" t="s">
        <v>3</v>
      </c>
      <c r="B9" s="24" t="s">
        <v>10</v>
      </c>
      <c r="C9" s="23" t="s">
        <v>4</v>
      </c>
      <c r="D9" s="23" t="s">
        <v>5</v>
      </c>
      <c r="E9" s="23" t="s">
        <v>6</v>
      </c>
      <c r="F9" s="74" t="s">
        <v>62</v>
      </c>
      <c r="G9" s="74" t="s">
        <v>60</v>
      </c>
      <c r="H9" s="74" t="s">
        <v>61</v>
      </c>
      <c r="I9" s="74" t="s">
        <v>138</v>
      </c>
      <c r="J9" s="24" t="s">
        <v>7</v>
      </c>
      <c r="K9" s="25" t="s">
        <v>8</v>
      </c>
    </row>
    <row r="10" spans="1:16" s="11" customFormat="1" ht="47.25" x14ac:dyDescent="0.25">
      <c r="A10" s="12" t="str">
        <f>IF(OR(B10&lt;&gt;"",J10&lt;&gt;""),"IMG01","")</f>
        <v>IMG01</v>
      </c>
      <c r="B10" s="77" t="s">
        <v>148</v>
      </c>
      <c r="C10" s="26" t="str">
        <f>IF(OR(B10&lt;&gt;Ayuda!A5,J10&lt;&gt;""),IF($G$4="Recurso",CONCATENATE($G$4," ",$G$5),$G$4),"")</f>
        <v>Recurso M5A</v>
      </c>
      <c r="D10" s="13" t="s">
        <v>149</v>
      </c>
      <c r="E10" s="13" t="s">
        <v>147</v>
      </c>
      <c r="F10" s="13"/>
      <c r="G10" s="13" t="str">
        <f>IF(F10&lt;&gt;"",IF($G$4="Recurso",IF(LEFT($G$5,1)="M",VLOOKUP($G$5,'Definición técnica de imagenes'!$A$3:$G$17,5,FALSE),IF($G$5="F1",'Definición técnica de imagenes'!$E$15,'Definición técnica de imagenes'!$F$13)),'Definición técnica de imagenes'!$E$16),"")</f>
        <v/>
      </c>
      <c r="H10" s="13" t="str">
        <f>IF(I10&lt;&gt;"",IF(OR(B10&lt;&gt;"",J10&lt;&gt;""),CONCATENATE($C$7,"_",$A10,IF($G$4="Cuaderno de Estudio","_zoom",CONCATENATE("a",IF(LEFT($G$5,1)="F",".jpg",".png")))),""),"")</f>
        <v>CS_06_07_REC210_IMG01a.png</v>
      </c>
      <c r="I10" s="13" t="str">
        <f>IF(OR(B10&lt;&gt;"",J10&lt;&gt;""),IF($G$4="Recurso",IF(LEFT($G$5,1)="M",VLOOKUP($G$5,'Definición técnica de imagenes'!$A$3:$G$17,6,FALSE),IF($G$5="F1","","")),'Definición técnica de imagenes'!$F$16),"")</f>
        <v>500 x 500 px</v>
      </c>
      <c r="J10" s="78" t="s">
        <v>177</v>
      </c>
      <c r="K10" s="18"/>
    </row>
    <row r="11" spans="1:16" s="11" customFormat="1" ht="13.9" customHeight="1" x14ac:dyDescent="0.25">
      <c r="A11" s="82" t="s">
        <v>178</v>
      </c>
      <c r="B11" s="27" t="s">
        <v>150</v>
      </c>
      <c r="C11" s="84" t="s">
        <v>174</v>
      </c>
      <c r="D11" s="78" t="s">
        <v>149</v>
      </c>
      <c r="E11" s="78" t="s">
        <v>147</v>
      </c>
      <c r="F11" s="13"/>
      <c r="G11" s="13" t="str">
        <f>IF(F11&lt;&gt;"",IF($G$4="Recurso",IF(LEFT($G$5,1)="M",VLOOKUP($G$5,'Definición técnica de imagenes'!$A$3:$G$17,5,FALSE),IF($G$5="F1",'Definición técnica de imagenes'!$E$15,'Definición técnica de imagenes'!$F$13)),'Definición técnica de imagenes'!$E$16),"")</f>
        <v/>
      </c>
      <c r="H11" s="13" t="str">
        <f t="shared" ref="H11:H74" si="0">IF(I11&lt;&gt;"",IF(OR(B11&lt;&gt;"",J11&lt;&gt;""),CONCATENATE($C$7,"_",$A11,IF($G$4="Cuaderno de Estudio","_zoom",CONCATENATE("a",IF(LEFT($G$5,1)="F",".jpg",".png")))),""),"")</f>
        <v>CS_06_07_REC210_IMG02a.png</v>
      </c>
      <c r="I11" s="13" t="str">
        <f>IF(OR(B11&lt;&gt;"",J11&lt;&gt;""),IF($G$4="Recurso",IF(LEFT($G$5,1)="M",VLOOKUP($G$5,'Definición técnica de imagenes'!$A$3:$G$17,6,FALSE),IF($G$5="F1","","")),'Definición técnica de imagenes'!$F$16),"")</f>
        <v>500 x 500 px</v>
      </c>
      <c r="J11" s="18" t="str">
        <f>'[1]Solicitud gráfica'!$J$11</f>
        <v>Cielo nocturno vibrante con estrellas y nebulosa</v>
      </c>
      <c r="K11" s="14"/>
    </row>
    <row r="12" spans="1:16" s="11" customFormat="1" ht="81" x14ac:dyDescent="0.25">
      <c r="A12" s="82" t="s">
        <v>179</v>
      </c>
      <c r="B12" s="28" t="s">
        <v>152</v>
      </c>
      <c r="C12" s="84" t="s">
        <v>174</v>
      </c>
      <c r="D12" s="78" t="s">
        <v>149</v>
      </c>
      <c r="E12" s="78" t="s">
        <v>147</v>
      </c>
      <c r="F12" s="13"/>
      <c r="G12" s="13" t="str">
        <f>IF(F12&lt;&gt;"",IF($G$4="Recurso",IF(LEFT($G$5,1)="M",VLOOKUP($G$5,'Definición técnica de imagenes'!$A$3:$G$17,5,FALSE),IF($G$5="F1",'Definición técnica de imagenes'!$E$15,'Definición técnica de imagenes'!$F$13)),'Definición técnica de imagenes'!$E$16),"")</f>
        <v/>
      </c>
      <c r="H12" s="13" t="str">
        <f t="shared" si="0"/>
        <v>CS_06_07_REC210_IMG03a.png</v>
      </c>
      <c r="I12" s="13" t="str">
        <f>IF(OR(B12&lt;&gt;"",J12&lt;&gt;""),IF($G$4="Recurso",IF(LEFT($G$5,1)="M",VLOOKUP($G$5,'Definición técnica de imagenes'!$A$3:$G$17,6,FALSE),IF($G$5="F1","","")),'Definición técnica de imagenes'!$F$16),"")</f>
        <v>500 x 500 px</v>
      </c>
      <c r="J12" s="79" t="s">
        <v>180</v>
      </c>
      <c r="K12" s="18"/>
    </row>
    <row r="13" spans="1:16" s="11" customFormat="1" ht="94.5" x14ac:dyDescent="0.25">
      <c r="A13" s="82" t="s">
        <v>181</v>
      </c>
      <c r="B13" s="27" t="s">
        <v>153</v>
      </c>
      <c r="C13" s="84" t="s">
        <v>174</v>
      </c>
      <c r="D13" s="78" t="s">
        <v>149</v>
      </c>
      <c r="E13" s="78" t="s">
        <v>147</v>
      </c>
      <c r="F13" s="13"/>
      <c r="G13" s="13" t="str">
        <f>IF(F13&lt;&gt;"",IF($G$4="Recurso",IF(LEFT($G$5,1)="M",VLOOKUP($G$5,'Definición técnica de imagenes'!$A$3:$G$17,5,FALSE),IF($G$5="F1",'Definición técnica de imagenes'!$E$15,'Definición técnica de imagenes'!$F$13)),'Definición técnica de imagenes'!$E$16),"")</f>
        <v/>
      </c>
      <c r="H13" s="13" t="str">
        <f t="shared" si="0"/>
        <v>CS_06_07_REC210_IMG04a.png</v>
      </c>
      <c r="I13" s="13" t="str">
        <f>IF(OR(B13&lt;&gt;"",J13&lt;&gt;""),IF($G$4="Recurso",IF(LEFT($G$5,1)="M",VLOOKUP($G$5,'Definición técnica de imagenes'!$A$3:$G$17,6,FALSE),IF($G$5="F1","","")),'Definición técnica de imagenes'!$F$16),"")</f>
        <v>500 x 500 px</v>
      </c>
      <c r="J13" s="79" t="s">
        <v>182</v>
      </c>
      <c r="K13" s="18"/>
    </row>
    <row r="14" spans="1:16" s="11" customFormat="1" ht="81" x14ac:dyDescent="0.25">
      <c r="A14" s="82" t="s">
        <v>183</v>
      </c>
      <c r="B14" s="27" t="s">
        <v>154</v>
      </c>
      <c r="C14" s="84" t="s">
        <v>174</v>
      </c>
      <c r="D14" s="78" t="s">
        <v>149</v>
      </c>
      <c r="E14" s="78" t="s">
        <v>147</v>
      </c>
      <c r="F14" s="13"/>
      <c r="G14" s="13" t="str">
        <f>IF(F14&lt;&gt;"",IF($G$4="Recurso",IF(LEFT($G$5,1)="M",VLOOKUP($G$5,'Definición técnica de imagenes'!$A$3:$G$17,5,FALSE),IF($G$5="F1",'Definición técnica de imagenes'!$E$15,'Definición técnica de imagenes'!$F$13)),'Definición técnica de imagenes'!$E$16),"")</f>
        <v/>
      </c>
      <c r="H14" s="13" t="str">
        <f t="shared" si="0"/>
        <v>CS_06_07_REC210_IMG05a.png</v>
      </c>
      <c r="I14" s="13" t="str">
        <f>IF(OR(B14&lt;&gt;"",J14&lt;&gt;""),IF($G$4="Recurso",IF(LEFT($G$5,1)="M",VLOOKUP($G$5,'Definición técnica de imagenes'!$A$3:$G$17,6,FALSE),IF($G$5="F1","","")),'Definición técnica de imagenes'!$F$16),"")</f>
        <v>500 x 500 px</v>
      </c>
      <c r="J14" s="18" t="s">
        <v>155</v>
      </c>
      <c r="K14" s="18"/>
    </row>
    <row r="15" spans="1:16" s="11" customFormat="1" ht="94.5" x14ac:dyDescent="0.25">
      <c r="A15" s="82" t="s">
        <v>184</v>
      </c>
      <c r="B15" s="27" t="s">
        <v>156</v>
      </c>
      <c r="C15" s="84" t="s">
        <v>174</v>
      </c>
      <c r="D15" s="78" t="s">
        <v>149</v>
      </c>
      <c r="E15" s="78" t="s">
        <v>147</v>
      </c>
      <c r="F15" s="13"/>
      <c r="G15" s="13" t="str">
        <f>IF(F15&lt;&gt;"",IF($G$4="Recurso",IF(LEFT($G$5,1)="M",VLOOKUP($G$5,'Definición técnica de imagenes'!$A$3:$G$17,5,FALSE),IF($G$5="F1",'Definición técnica de imagenes'!$E$15,'Definición técnica de imagenes'!$F$13)),'Definición técnica de imagenes'!$E$16),"")</f>
        <v/>
      </c>
      <c r="H15" s="13" t="str">
        <f t="shared" si="0"/>
        <v>CS_06_07_REC210_IMG06a.png</v>
      </c>
      <c r="I15" s="13" t="str">
        <f>IF(OR(B15&lt;&gt;"",J15&lt;&gt;""),IF($G$4="Recurso",IF(LEFT($G$5,1)="M",VLOOKUP($G$5,'Definición técnica de imagenes'!$A$3:$G$17,6,FALSE),IF($G$5="F1","","")),'Definición técnica de imagenes'!$F$16),"")</f>
        <v>500 x 500 px</v>
      </c>
      <c r="J15" s="80" t="s">
        <v>157</v>
      </c>
      <c r="K15" s="20"/>
    </row>
    <row r="16" spans="1:16" s="11" customFormat="1" ht="54.75" x14ac:dyDescent="0.3">
      <c r="A16" s="82" t="s">
        <v>185</v>
      </c>
      <c r="B16" s="27" t="s">
        <v>158</v>
      </c>
      <c r="C16" s="84" t="s">
        <v>174</v>
      </c>
      <c r="D16" s="78" t="s">
        <v>149</v>
      </c>
      <c r="E16" s="78" t="s">
        <v>147</v>
      </c>
      <c r="F16" s="13"/>
      <c r="G16" s="13" t="str">
        <f>IF(F16&lt;&gt;"",IF($G$4="Recurso",IF(LEFT($G$5,1)="M",VLOOKUP($G$5,'Definición técnica de imagenes'!$A$3:$G$17,5,FALSE),IF($G$5="F1",'Definición técnica de imagenes'!$E$15,'Definición técnica de imagenes'!$F$13)),'Definición técnica de imagenes'!$E$16),"")</f>
        <v/>
      </c>
      <c r="H16" s="13" t="str">
        <f t="shared" si="0"/>
        <v>CS_06_07_REC210_IMG07a.png</v>
      </c>
      <c r="I16" s="13" t="str">
        <f>IF(OR(B16&lt;&gt;"",J16&lt;&gt;""),IF($G$4="Recurso",IF(LEFT($G$5,1)="M",VLOOKUP($G$5,'Definición técnica de imagenes'!$A$3:$G$17,6,FALSE),IF($G$5="F1","","")),'Definición técnica de imagenes'!$F$16),"")</f>
        <v>500 x 500 px</v>
      </c>
      <c r="J16" s="81" t="str">
        <f>'[1]Solicitud gráfica'!$J$16</f>
        <v>Constelación de la Osa Menor</v>
      </c>
      <c r="K16" s="35"/>
    </row>
    <row r="17" spans="1:11" s="11" customFormat="1" ht="54" x14ac:dyDescent="0.25">
      <c r="A17" s="82" t="s">
        <v>186</v>
      </c>
      <c r="B17" s="27" t="s">
        <v>159</v>
      </c>
      <c r="C17" s="84" t="s">
        <v>174</v>
      </c>
      <c r="D17" s="78" t="s">
        <v>149</v>
      </c>
      <c r="E17" s="78" t="s">
        <v>147</v>
      </c>
      <c r="F17" s="13"/>
      <c r="G17" s="13" t="str">
        <f>IF(F17&lt;&gt;"",IF($G$4="Recurso",IF(LEFT($G$5,1)="M",VLOOKUP($G$5,'Definición técnica de imagenes'!$A$3:$G$17,5,FALSE),IF($G$5="F1",'Definición técnica de imagenes'!$E$15,'Definición técnica de imagenes'!$F$13)),'Definición técnica de imagenes'!$E$16),"")</f>
        <v/>
      </c>
      <c r="H17" s="13" t="str">
        <f t="shared" si="0"/>
        <v>CS_06_07_REC210_IMG08a.png</v>
      </c>
      <c r="I17" s="13" t="str">
        <f>IF(OR(B17&lt;&gt;"",J17&lt;&gt;""),IF($G$4="Recurso",IF(LEFT($G$5,1)="M",VLOOKUP($G$5,'Definición técnica de imagenes'!$A$3:$G$17,6,FALSE),IF($G$5="F1","","")),'Definición técnica de imagenes'!$F$16),"")</f>
        <v>500 x 500 px</v>
      </c>
      <c r="J17" s="80" t="s">
        <v>160</v>
      </c>
      <c r="K17" s="20"/>
    </row>
    <row r="18" spans="1:11" s="11" customFormat="1" ht="67.5" x14ac:dyDescent="0.25">
      <c r="A18" s="82" t="s">
        <v>187</v>
      </c>
      <c r="B18" s="27" t="s">
        <v>161</v>
      </c>
      <c r="C18" s="84" t="s">
        <v>174</v>
      </c>
      <c r="D18" s="78" t="s">
        <v>149</v>
      </c>
      <c r="E18" s="78" t="s">
        <v>147</v>
      </c>
      <c r="F18" s="13"/>
      <c r="G18" s="13" t="str">
        <f>IF(F18&lt;&gt;"",IF($G$4="Recurso",IF(LEFT($G$5,1)="M",VLOOKUP($G$5,'Definición técnica de imagenes'!$A$3:$G$17,5,FALSE),IF($G$5="F1",'Definición técnica de imagenes'!$E$15,'Definición técnica de imagenes'!$F$13)),'Definición técnica de imagenes'!$E$16),"")</f>
        <v/>
      </c>
      <c r="H18" s="13" t="str">
        <f t="shared" si="0"/>
        <v>CS_06_07_REC210_IMG09a.png</v>
      </c>
      <c r="I18" s="13" t="str">
        <f>IF(OR(B18&lt;&gt;"",J18&lt;&gt;""),IF($G$4="Recurso",IF(LEFT($G$5,1)="M",VLOOKUP($G$5,'Definición técnica de imagenes'!$A$3:$G$17,6,FALSE),IF($G$5="F1","","")),'Definición técnica de imagenes'!$F$16),"")</f>
        <v>500 x 500 px</v>
      </c>
      <c r="J18" s="80" t="s">
        <v>162</v>
      </c>
      <c r="K18" s="20"/>
    </row>
    <row r="19" spans="1:11" s="11" customFormat="1" ht="108" x14ac:dyDescent="0.3">
      <c r="A19" s="82" t="s">
        <v>164</v>
      </c>
      <c r="B19" s="33" t="s">
        <v>163</v>
      </c>
      <c r="C19" s="84" t="s">
        <v>174</v>
      </c>
      <c r="D19" s="78" t="s">
        <v>149</v>
      </c>
      <c r="E19" s="78" t="s">
        <v>147</v>
      </c>
      <c r="F19" s="13"/>
      <c r="G19" s="13" t="str">
        <f>IF(F19&lt;&gt;"",IF($G$4="Recurso",IF(LEFT($G$5,1)="M",VLOOKUP($G$5,'Definición técnica de imagenes'!$A$3:$G$17,5,FALSE),IF($G$5="F1",'Definición técnica de imagenes'!$E$15,'Definición técnica de imagenes'!$F$13)),'Definición técnica de imagenes'!$E$16),"")</f>
        <v/>
      </c>
      <c r="H19" s="13" t="str">
        <f t="shared" si="0"/>
        <v>CS_06_07_REC210_IMG10a.png</v>
      </c>
      <c r="I19" s="13" t="str">
        <f>IF(OR(B19&lt;&gt;"",J19&lt;&gt;""),IF($G$4="Recurso",IF(LEFT($G$5,1)="M",VLOOKUP($G$5,'Definición técnica de imagenes'!$A$3:$G$17,6,FALSE),IF($G$5="F1","","")),'Definición técnica de imagenes'!$F$16),"")</f>
        <v>500 x 500 px</v>
      </c>
      <c r="J19" s="81" t="s">
        <v>165</v>
      </c>
      <c r="K19" s="35"/>
    </row>
    <row r="20" spans="1:11" s="11" customFormat="1" ht="94.5" x14ac:dyDescent="0.25">
      <c r="A20" s="82" t="s">
        <v>167</v>
      </c>
      <c r="B20" s="27" t="s">
        <v>166</v>
      </c>
      <c r="C20" s="84" t="s">
        <v>174</v>
      </c>
      <c r="D20" s="78" t="s">
        <v>149</v>
      </c>
      <c r="E20" s="78" t="s">
        <v>147</v>
      </c>
      <c r="F20" s="13"/>
      <c r="G20" s="13" t="str">
        <f>IF(F20&lt;&gt;"",IF($G$4="Recurso",IF(LEFT($G$5,1)="M",VLOOKUP($G$5,'Definición técnica de imagenes'!$A$3:$G$17,5,FALSE),IF($G$5="F1",'Definición técnica de imagenes'!$E$15,'Definición técnica de imagenes'!$F$13)),'Definición técnica de imagenes'!$E$16),"")</f>
        <v/>
      </c>
      <c r="H20" s="13" t="str">
        <f t="shared" si="0"/>
        <v>CS_06_07_REC210_IMG11a.png</v>
      </c>
      <c r="I20" s="13" t="str">
        <f>IF(OR(B20&lt;&gt;"",J20&lt;&gt;""),IF($G$4="Recurso",IF(LEFT($G$5,1)="M",VLOOKUP($G$5,'Definición técnica de imagenes'!$A$3:$G$17,6,FALSE),IF($G$5="F1","","")),'Definición técnica de imagenes'!$F$16),"")</f>
        <v>500 x 500 px</v>
      </c>
      <c r="J20" s="79" t="s">
        <v>188</v>
      </c>
      <c r="K20" s="20"/>
    </row>
    <row r="21" spans="1:11" s="11" customFormat="1" ht="81" x14ac:dyDescent="0.25">
      <c r="A21" s="82" t="s">
        <v>169</v>
      </c>
      <c r="B21" s="29" t="s">
        <v>168</v>
      </c>
      <c r="C21" s="84" t="s">
        <v>174</v>
      </c>
      <c r="D21" s="78" t="s">
        <v>149</v>
      </c>
      <c r="E21" s="78" t="s">
        <v>147</v>
      </c>
      <c r="F21" s="13"/>
      <c r="G21" s="13" t="str">
        <f>IF(F21&lt;&gt;"",IF($G$4="Recurso",IF(LEFT($G$5,1)="M",VLOOKUP($G$5,'Definición técnica de imagenes'!$A$3:$G$17,5,FALSE),IF($G$5="F1",'Definición técnica de imagenes'!$E$15,'Definición técnica de imagenes'!$F$13)),'Definición técnica de imagenes'!$E$16),"")</f>
        <v/>
      </c>
      <c r="H21" s="13" t="str">
        <f t="shared" si="0"/>
        <v>CS_06_07_REC210_IMG12a.png</v>
      </c>
      <c r="I21" s="13" t="str">
        <f>IF(OR(B21&lt;&gt;"",J21&lt;&gt;""),IF($G$4="Recurso",IF(LEFT($G$5,1)="M",VLOOKUP($G$5,'Definición técnica de imagenes'!$A$3:$G$17,6,FALSE),IF($G$5="F1","","")),'Definición técnica de imagenes'!$F$16),"")</f>
        <v>500 x 500 px</v>
      </c>
      <c r="J21" s="80" t="s">
        <v>189</v>
      </c>
      <c r="K21" s="20"/>
    </row>
    <row r="22" spans="1:11" s="11" customFormat="1" ht="121.5" x14ac:dyDescent="0.25">
      <c r="A22" s="82" t="s">
        <v>171</v>
      </c>
      <c r="B22" s="30" t="s">
        <v>170</v>
      </c>
      <c r="C22" s="84" t="s">
        <v>174</v>
      </c>
      <c r="D22" s="78" t="s">
        <v>149</v>
      </c>
      <c r="E22" s="78" t="s">
        <v>147</v>
      </c>
      <c r="F22" s="13"/>
      <c r="G22" s="13" t="str">
        <f>IF(F22&lt;&gt;"",IF($G$4="Recurso",IF(LEFT($G$5,1)="M",VLOOKUP($G$5,'Definición técnica de imagenes'!$A$3:$G$17,5,FALSE),IF($G$5="F1",'Definición técnica de imagenes'!$E$15,'Definición técnica de imagenes'!$F$13)),'Definición técnica de imagenes'!$E$16),"")</f>
        <v/>
      </c>
      <c r="H22" s="13" t="str">
        <f t="shared" si="0"/>
        <v>CS_06_07_REC210_IMG13a.png</v>
      </c>
      <c r="I22" s="13" t="str">
        <f>IF(OR(B22&lt;&gt;"",J22&lt;&gt;""),IF($G$4="Recurso",IF(LEFT($G$5,1)="M",VLOOKUP($G$5,'Definición técnica de imagenes'!$A$3:$G$17,6,FALSE),IF($G$5="F1","","")),'Definición técnica de imagenes'!$F$16),"")</f>
        <v>500 x 500 px</v>
      </c>
      <c r="J22" s="78" t="s">
        <v>190</v>
      </c>
      <c r="K22" s="19"/>
    </row>
    <row r="23" spans="1:11" s="11" customFormat="1" ht="121.5" x14ac:dyDescent="0.25">
      <c r="A23" s="82" t="s">
        <v>173</v>
      </c>
      <c r="B23" s="27" t="s">
        <v>172</v>
      </c>
      <c r="C23" s="83" t="s">
        <v>174</v>
      </c>
      <c r="D23" s="78" t="s">
        <v>149</v>
      </c>
      <c r="E23" s="78" t="s">
        <v>147</v>
      </c>
      <c r="F23" s="13"/>
      <c r="G23" s="13" t="str">
        <f>IF(F23&lt;&gt;"",IF($G$4="Recurso",IF(LEFT($G$5,1)="M",VLOOKUP($G$5,'Definición técnica de imagenes'!$A$3:$G$17,5,FALSE),IF($G$5="F1",'Definición técnica de imagenes'!$E$15,'Definición técnica de imagenes'!$F$13)),'Definición técnica de imagenes'!$E$16),"")</f>
        <v/>
      </c>
      <c r="H23" s="13" t="str">
        <f t="shared" si="0"/>
        <v>CS_06_07_REC210_IMG14a.png</v>
      </c>
      <c r="I23" s="13" t="str">
        <f>IF(OR(B23&lt;&gt;"",J23&lt;&gt;""),IF($G$4="Recurso",IF(LEFT($G$5,1)="M",VLOOKUP($G$5,'Definición técnica de imagenes'!$A$3:$G$17,6,FALSE),IF($G$5="F1","","")),'Definición técnica de imagenes'!$F$16),"")</f>
        <v>500 x 500 px</v>
      </c>
      <c r="J23" s="18" t="s">
        <v>191</v>
      </c>
      <c r="K23" s="18"/>
    </row>
    <row r="24" spans="1:11" s="11" customFormat="1" ht="94.5" x14ac:dyDescent="0.25">
      <c r="A24" s="82" t="s">
        <v>176</v>
      </c>
      <c r="B24" s="26" t="s">
        <v>175</v>
      </c>
      <c r="C24" s="84" t="s">
        <v>174</v>
      </c>
      <c r="D24" s="78" t="s">
        <v>149</v>
      </c>
      <c r="E24" s="78" t="s">
        <v>147</v>
      </c>
      <c r="F24" s="13"/>
      <c r="G24" s="13" t="str">
        <f>IF(F24&lt;&gt;"",IF($G$4="Recurso",IF(LEFT($G$5,1)="M",VLOOKUP($G$5,'Definición técnica de imagenes'!$A$3:$G$17,5,FALSE),IF($G$5="F1",'Definición técnica de imagenes'!$E$15,'Definición técnica de imagenes'!$F$13)),'Definición técnica de imagenes'!$E$16),"")</f>
        <v/>
      </c>
      <c r="H24" s="13" t="str">
        <f t="shared" si="0"/>
        <v>CS_06_07_REC210_IMG15a.png</v>
      </c>
      <c r="I24" s="13" t="str">
        <f>IF(OR(B24&lt;&gt;"",J24&lt;&gt;""),IF($G$4="Recurso",IF(LEFT($G$5,1)="M",VLOOKUP($G$5,'Definición técnica de imagenes'!$A$3:$G$17,6,FALSE),IF($G$5="F1","","")),'Definición técnica de imagenes'!$F$16),"")</f>
        <v>500 x 500 px</v>
      </c>
      <c r="J24" s="13" t="s">
        <v>192</v>
      </c>
      <c r="K24" s="14"/>
    </row>
    <row r="25" spans="1:11" s="11" customFormat="1" x14ac:dyDescent="0.25">
      <c r="A25" s="12" t="str">
        <f t="shared" ref="A12:A30" si="1">IF(OR(B25&lt;&gt;"",J25&lt;&gt;""),CONCATENATE(LEFT(A24,3),IF(MID(A24,4,2)+1&lt;10,CONCATENATE("0",MID(A24,4,2)+1))),"")</f>
        <v/>
      </c>
      <c r="B25" s="27"/>
      <c r="C25" s="27"/>
      <c r="D25" s="13"/>
      <c r="E25" s="13"/>
      <c r="F25" s="13"/>
      <c r="G25" s="13" t="str">
        <f>IF(F25&lt;&gt;"",IF($G$4="Recurso",IF(LEFT($G$5,1)="M",VLOOKUP($G$5,'Definición técnica de imagenes'!$A$3:$G$17,5,FALSE),IF($G$5="F1",'Definición técnica de imagenes'!$E$15,'Definición técnica de imagenes'!$F$13)),'Definición técnica de imagenes'!$E$16),"")</f>
        <v/>
      </c>
      <c r="H25" s="13" t="str">
        <f t="shared" si="0"/>
        <v/>
      </c>
      <c r="I25" s="13" t="str">
        <f>IF(OR(B25&lt;&gt;"",J25&lt;&gt;""),IF($G$4="Recurso",IF(LEFT($G$5,1)="M",VLOOKUP($G$5,'Definición técnica de imagenes'!$A$3:$G$17,6,FALSE),IF($G$5="F1","","")),'Definición técnica de imagenes'!$F$16),"")</f>
        <v/>
      </c>
      <c r="J25" s="13"/>
      <c r="K25" s="18"/>
    </row>
    <row r="26" spans="1:11" s="11" customFormat="1" x14ac:dyDescent="0.25">
      <c r="A26" s="12" t="str">
        <f t="shared" si="1"/>
        <v/>
      </c>
      <c r="B26" s="27"/>
      <c r="C26" s="27"/>
      <c r="D26" s="13"/>
      <c r="E26" s="13"/>
      <c r="F26" s="13" t="str">
        <f t="shared" ref="F11:F74" si="2">IF(OR(B26&lt;&gt;"",J26&lt;&gt;""),CONCATENATE($C$7,"_",$A26,IF($G$4="Cuaderno de Estudio","_small",CONCATENATE(IF(I26="","","n"),IF(LEFT($G$5,1)="F",".jpg",".png")))),"")</f>
        <v/>
      </c>
      <c r="G26" s="13" t="str">
        <f>IF(F26&lt;&gt;"",IF($G$4="Recurso",IF(LEFT($G$5,1)="M",VLOOKUP($G$5,'Definición técnica de imagenes'!$A$3:$G$17,5,FALSE),IF($G$5="F1",'Definición técnica de imagenes'!$E$15,'Definición técnica de imagenes'!$F$13)),'Definición técnica de imagenes'!$E$16),"")</f>
        <v/>
      </c>
      <c r="H26" s="13" t="str">
        <f t="shared" si="0"/>
        <v/>
      </c>
      <c r="I26" s="13" t="str">
        <f>IF(OR(B26&lt;&gt;"",J26&lt;&gt;""),IF($G$4="Recurso",IF(LEFT($G$5,1)="M",VLOOKUP($G$5,'Definición técnica de imagenes'!$A$3:$G$17,6,FALSE),IF($G$5="F1","","")),'Definición técnica de imagenes'!$F$16),"")</f>
        <v/>
      </c>
      <c r="J26" s="13"/>
      <c r="K26" s="18"/>
    </row>
    <row r="27" spans="1:11" s="11" customFormat="1" x14ac:dyDescent="0.25">
      <c r="A27" s="12" t="str">
        <f t="shared" si="1"/>
        <v/>
      </c>
      <c r="B27" s="27"/>
      <c r="C27" s="27"/>
      <c r="D27" s="13"/>
      <c r="E27" s="13"/>
      <c r="F27" s="13" t="str">
        <f t="shared" si="2"/>
        <v/>
      </c>
      <c r="G27" s="13" t="str">
        <f>IF(F27&lt;&gt;"",IF($G$4="Recurso",IF(LEFT($G$5,1)="M",VLOOKUP($G$5,'Definición técnica de imagenes'!$A$3:$G$17,5,FALSE),IF($G$5="F1",'Definición técnica de imagenes'!$E$15,'Definición técnica de imagenes'!$F$13)),'Definición técnica de imagenes'!$E$16),"")</f>
        <v/>
      </c>
      <c r="H27" s="13" t="str">
        <f t="shared" si="0"/>
        <v/>
      </c>
      <c r="I27" s="13" t="str">
        <f>IF(OR(B27&lt;&gt;"",J27&lt;&gt;""),IF($G$4="Recurso",IF(LEFT($G$5,1)="M",VLOOKUP($G$5,'Definición técnica de imagenes'!$A$3:$G$17,6,FALSE),IF($G$5="F1","","")),'Definición técnica de imagenes'!$F$16),"")</f>
        <v/>
      </c>
      <c r="J27" s="18"/>
      <c r="K27" s="18"/>
    </row>
    <row r="28" spans="1:11" s="11" customFormat="1" x14ac:dyDescent="0.25">
      <c r="A28" s="12" t="str">
        <f t="shared" si="1"/>
        <v/>
      </c>
      <c r="B28" s="26"/>
      <c r="C28" s="26"/>
      <c r="D28" s="13"/>
      <c r="E28" s="13"/>
      <c r="F28" s="13" t="str">
        <f t="shared" si="2"/>
        <v/>
      </c>
      <c r="G28" s="13" t="str">
        <f>IF(F28&lt;&gt;"",IF($G$4="Recurso",IF(LEFT($G$5,1)="M",VLOOKUP($G$5,'Definición técnica de imagenes'!$A$3:$G$17,5,FALSE),IF($G$5="F1",'Definición técnica de imagenes'!$E$15,'Definición técnica de imagenes'!$F$13)),'Definición técnica de imagenes'!$E$16),"")</f>
        <v/>
      </c>
      <c r="H28" s="13" t="str">
        <f t="shared" si="0"/>
        <v/>
      </c>
      <c r="I28" s="13" t="str">
        <f>IF(OR(B28&lt;&gt;"",J28&lt;&gt;""),IF($G$4="Recurso",IF(LEFT($G$5,1)="M",VLOOKUP($G$5,'Definición técnica de imagenes'!$A$3:$G$17,6,FALSE),IF($G$5="F1","","")),'Definición técnica de imagenes'!$F$16),"")</f>
        <v/>
      </c>
      <c r="J28" s="18"/>
      <c r="K28" s="18"/>
    </row>
    <row r="29" spans="1:11" s="11" customFormat="1" x14ac:dyDescent="0.25">
      <c r="A29" s="12" t="str">
        <f t="shared" si="1"/>
        <v/>
      </c>
      <c r="B29" s="27"/>
      <c r="C29" s="27"/>
      <c r="D29" s="13"/>
      <c r="E29" s="13"/>
      <c r="F29" s="13" t="str">
        <f t="shared" si="2"/>
        <v/>
      </c>
      <c r="G29" s="13" t="str">
        <f>IF(F29&lt;&gt;"",IF($G$4="Recurso",IF(LEFT($G$5,1)="M",VLOOKUP($G$5,'Definición técnica de imagenes'!$A$3:$G$17,5,FALSE),IF($G$5="F1",'Definición técnica de imagenes'!$E$15,'Definición técnica de imagenes'!$F$13)),'Definición técnica de imagenes'!$E$16),"")</f>
        <v/>
      </c>
      <c r="H29" s="13" t="str">
        <f t="shared" si="0"/>
        <v/>
      </c>
      <c r="I29" s="13" t="str">
        <f>IF(OR(B29&lt;&gt;"",J29&lt;&gt;""),IF($G$4="Recurso",IF(LEFT($G$5,1)="M",VLOOKUP($G$5,'Definición técnica de imagenes'!$A$3:$G$17,6,FALSE),IF($G$5="F1","","")),'Definición técnica de imagenes'!$F$16),"")</f>
        <v/>
      </c>
      <c r="J29" s="18"/>
      <c r="K29" s="18"/>
    </row>
    <row r="30" spans="1:11" s="11" customFormat="1" x14ac:dyDescent="0.25">
      <c r="A30" s="12" t="str">
        <f t="shared" si="1"/>
        <v/>
      </c>
      <c r="B30" s="27"/>
      <c r="C30" s="27"/>
      <c r="D30" s="13"/>
      <c r="E30" s="13"/>
      <c r="F30" s="13" t="str">
        <f t="shared" si="2"/>
        <v/>
      </c>
      <c r="G30" s="13" t="str">
        <f>IF(F30&lt;&gt;"",IF($G$4="Recurso",IF(LEFT($G$5,1)="M",VLOOKUP($G$5,'Definición técnica de imagenes'!$A$3:$G$17,5,FALSE),IF($G$5="F1",'Definición técnica de imagenes'!$E$15,'Definición técnica de imagenes'!$F$13)),'Definición técnica de imagenes'!$E$16),"")</f>
        <v/>
      </c>
      <c r="H30" s="13" t="str">
        <f t="shared" si="0"/>
        <v/>
      </c>
      <c r="I30" s="13" t="str">
        <f>IF(OR(B30&lt;&gt;"",J30&lt;&gt;""),IF($G$4="Recurso",IF(LEFT($G$5,1)="M",VLOOKUP($G$5,'Definición técnica de imagenes'!$A$3:$G$17,6,FALSE),IF($G$5="F1","","")),'Definición técnica de imagenes'!$F$16),"")</f>
        <v/>
      </c>
      <c r="J30" s="18"/>
      <c r="K30" s="18"/>
    </row>
    <row r="31" spans="1:11" s="11" customFormat="1" x14ac:dyDescent="0.25">
      <c r="A31" s="12"/>
      <c r="B31" s="27"/>
      <c r="C31" s="27"/>
      <c r="D31" s="13"/>
      <c r="E31" s="13"/>
      <c r="F31" s="13" t="str">
        <f t="shared" si="2"/>
        <v/>
      </c>
      <c r="G31" s="13" t="str">
        <f>IF(F31&lt;&gt;"",IF($G$4="Recurso",IF(LEFT($G$5,1)="M",VLOOKUP($G$5,'Definición técnica de imagenes'!$A$3:$G$17,5,FALSE),IF($G$5="F1",'Definición técnica de imagenes'!$E$15,'Definición técnica de imagenes'!$F$13)),'Definición técnica de imagenes'!$E$16),"")</f>
        <v/>
      </c>
      <c r="H31" s="13" t="str">
        <f t="shared" si="0"/>
        <v/>
      </c>
      <c r="I31" s="13" t="str">
        <f>IF(OR(B31&lt;&gt;"",J31&lt;&gt;""),IF($G$4="Recurso",IF(LEFT($G$5,1)="M",VLOOKUP($G$5,'Definición técnica de imagenes'!$A$3:$G$17,6,FALSE),IF($G$5="F1","","")),'Definición técnica de imagenes'!$F$16),"")</f>
        <v/>
      </c>
      <c r="J31" s="18"/>
      <c r="K31" s="18"/>
    </row>
    <row r="32" spans="1:11" s="11" customFormat="1" x14ac:dyDescent="0.25">
      <c r="A32" s="12"/>
      <c r="B32" s="27"/>
      <c r="C32" s="27"/>
      <c r="D32" s="13"/>
      <c r="E32" s="13"/>
      <c r="F32" s="13" t="str">
        <f t="shared" si="2"/>
        <v/>
      </c>
      <c r="G32" s="13" t="str">
        <f>IF(F32&lt;&gt;"",IF($G$4="Recurso",IF(LEFT($G$5,1)="M",VLOOKUP($G$5,'Definición técnica de imagenes'!$A$3:$G$17,5,FALSE),IF($G$5="F1",'Definición técnica de imagenes'!$E$15,'Definición técnica de imagenes'!$F$13)),'Definición técnica de imagenes'!$E$16),"")</f>
        <v/>
      </c>
      <c r="H32" s="13" t="str">
        <f t="shared" si="0"/>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2"/>
        <v/>
      </c>
      <c r="G33" s="13" t="str">
        <f>IF(F33&lt;&gt;"",IF($G$4="Recurso",IF(LEFT($G$5,1)="M",VLOOKUP($G$5,'Definición técnica de imagenes'!$A$3:$G$17,5,FALSE),IF($G$5="F1",'Definición técnica de imagenes'!$E$15,'Definición técnica de imagenes'!$F$13)),'Definición técnica de imagenes'!$E$16),"")</f>
        <v/>
      </c>
      <c r="H33" s="13" t="str">
        <f t="shared" si="0"/>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2"/>
        <v/>
      </c>
      <c r="G34" s="13" t="str">
        <f>IF(F34&lt;&gt;"",IF($G$4="Recurso",IF(LEFT($G$5,1)="M",VLOOKUP($G$5,'Definición técnica de imagenes'!$A$3:$G$17,5,FALSE),IF($G$5="F1",'Definición técnica de imagenes'!$E$15,'Definición técnica de imagenes'!$F$13)),'Definición técnica de imagenes'!$E$16),"")</f>
        <v/>
      </c>
      <c r="H34" s="13" t="str">
        <f t="shared" si="0"/>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0"/>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0"/>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0"/>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0"/>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0"/>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0"/>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0"/>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0"/>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0"/>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0"/>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0"/>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0"/>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0"/>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0"/>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0"/>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0"/>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0"/>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0"/>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0"/>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0"/>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0"/>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0"/>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0"/>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0"/>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0"/>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0"/>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0"/>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0"/>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0"/>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0"/>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0"/>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0"/>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0"/>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2"/>
        <v/>
      </c>
      <c r="G68" s="13" t="str">
        <f>IF(F68&lt;&gt;"",IF($G$4="Recurso",IF(LEFT($G$5,1)="M",VLOOKUP($G$5,'Definición técnica de imagenes'!$A$3:$G$17,5,FALSE),IF($G$5="F1",'Definición técnica de imagenes'!$E$15,'Definición técnica de imagenes'!$F$13)),'Definición técnica de imagenes'!$E$16),"")</f>
        <v/>
      </c>
      <c r="H68" s="13" t="str">
        <f t="shared" si="0"/>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2"/>
        <v/>
      </c>
      <c r="G69" s="13" t="str">
        <f>IF(F69&lt;&gt;"",IF($G$4="Recurso",IF(LEFT($G$5,1)="M",VLOOKUP($G$5,'Definición técnica de imagenes'!$A$3:$G$17,5,FALSE),IF($G$5="F1",'Definición técnica de imagenes'!$E$15,'Definición técnica de imagenes'!$F$13)),'Definición técnica de imagenes'!$E$16),"")</f>
        <v/>
      </c>
      <c r="H69" s="13" t="str">
        <f t="shared" si="0"/>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2"/>
        <v/>
      </c>
      <c r="G70" s="13" t="str">
        <f>IF(F70&lt;&gt;"",IF($G$4="Recurso",IF(LEFT($G$5,1)="M",VLOOKUP($G$5,'Definición técnica de imagenes'!$A$3:$G$17,5,FALSE),IF($G$5="F1",'Definición técnica de imagenes'!$E$15,'Definición técnica de imagenes'!$F$13)),'Definición técnica de imagenes'!$E$16),"")</f>
        <v/>
      </c>
      <c r="H70" s="13" t="str">
        <f t="shared" si="0"/>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2"/>
        <v/>
      </c>
      <c r="G71" s="13" t="str">
        <f>IF(F71&lt;&gt;"",IF($G$4="Recurso",IF(LEFT($G$5,1)="M",VLOOKUP($G$5,'Definición técnica de imagenes'!$A$3:$G$17,5,FALSE),IF($G$5="F1",'Definición técnica de imagenes'!$E$15,'Definición técnica de imagenes'!$F$13)),'Definición técnica de imagenes'!$E$16),"")</f>
        <v/>
      </c>
      <c r="H71" s="13" t="str">
        <f t="shared" si="0"/>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2"/>
        <v/>
      </c>
      <c r="G72" s="13" t="str">
        <f>IF(F72&lt;&gt;"",IF($G$4="Recurso",IF(LEFT($G$5,1)="M",VLOOKUP($G$5,'Definición técnica de imagenes'!$A$3:$G$17,5,FALSE),IF($G$5="F1",'Definición técnica de imagenes'!$E$15,'Definición técnica de imagenes'!$F$13)),'Definición técnica de imagenes'!$E$16),"")</f>
        <v/>
      </c>
      <c r="H72" s="13" t="str">
        <f t="shared" si="0"/>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2"/>
        <v/>
      </c>
      <c r="G73" s="13" t="str">
        <f>IF(F73&lt;&gt;"",IF($G$4="Recurso",IF(LEFT($G$5,1)="M",VLOOKUP($G$5,'Definición técnica de imagenes'!$A$3:$G$17,5,FALSE),IF($G$5="F1",'Definición técnica de imagenes'!$E$15,'Definición técnica de imagenes'!$F$13)),'Definición técnica de imagenes'!$E$16),"")</f>
        <v/>
      </c>
      <c r="H73" s="13" t="str">
        <f t="shared" si="0"/>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2"/>
        <v/>
      </c>
      <c r="G74" s="13" t="str">
        <f>IF(F74&lt;&gt;"",IF($G$4="Recurso",IF(LEFT($G$5,1)="M",VLOOKUP($G$5,'Definición técnica de imagenes'!$A$3:$G$17,5,FALSE),IF($G$5="F1",'Definición técnica de imagenes'!$E$15,'Definición técnica de imagenes'!$F$13)),'Definición técnica de imagenes'!$E$16),"")</f>
        <v/>
      </c>
      <c r="H74" s="13" t="str">
        <f t="shared" si="0"/>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3">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4">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3"/>
        <v/>
      </c>
      <c r="G76" s="13" t="str">
        <f>IF(F76&lt;&gt;"",IF($G$4="Recurso",IF(LEFT($G$5,1)="M",VLOOKUP($G$5,'Definición técnica de imagenes'!$A$3:$G$17,5,FALSE),IF($G$5="F1",'Definición técnica de imagenes'!$E$15,'Definición técnica de imagenes'!$F$13)),'Definición técnica de imagenes'!$E$16),"")</f>
        <v/>
      </c>
      <c r="H76" s="13" t="str">
        <f t="shared" si="4"/>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3"/>
        <v/>
      </c>
      <c r="G77" s="13" t="str">
        <f>IF(F77&lt;&gt;"",IF($G$4="Recurso",IF(LEFT($G$5,1)="M",VLOOKUP($G$5,'Definición técnica de imagenes'!$A$3:$G$17,5,FALSE),IF($G$5="F1",'Definición técnica de imagenes'!$E$15,'Definición técnica de imagenes'!$F$13)),'Definición técnica de imagenes'!$E$16),"")</f>
        <v/>
      </c>
      <c r="H77" s="13" t="str">
        <f t="shared" si="4"/>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3"/>
        <v/>
      </c>
      <c r="G78" s="13" t="str">
        <f>IF(F78&lt;&gt;"",IF($G$4="Recurso",IF(LEFT($G$5,1)="M",VLOOKUP($G$5,'Definición técnica de imagenes'!$A$3:$G$17,5,FALSE),IF($G$5="F1",'Definición técnica de imagenes'!$E$15,'Definición técnica de imagenes'!$F$13)),'Definición técnica de imagenes'!$E$16),"")</f>
        <v/>
      </c>
      <c r="H78" s="13" t="str">
        <f t="shared" si="4"/>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3"/>
        <v/>
      </c>
      <c r="G79" s="13" t="str">
        <f>IF(F79&lt;&gt;"",IF($G$4="Recurso",IF(LEFT($G$5,1)="M",VLOOKUP($G$5,'Definición técnica de imagenes'!$A$3:$G$17,5,FALSE),IF($G$5="F1",'Definición técnica de imagenes'!$E$15,'Definición técnica de imagenes'!$F$13)),'Definición técnica de imagenes'!$E$16),"")</f>
        <v/>
      </c>
      <c r="H79" s="13" t="str">
        <f t="shared" si="4"/>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3"/>
        <v/>
      </c>
      <c r="G80" s="13" t="str">
        <f>IF(F80&lt;&gt;"",IF($G$4="Recurso",IF(LEFT($G$5,1)="M",VLOOKUP($G$5,'Definición técnica de imagenes'!$A$3:$G$17,5,FALSE),IF($G$5="F1",'Definición técnica de imagenes'!$E$15,'Definición técnica de imagenes'!$F$13)),'Definición técnica de imagenes'!$E$16),"")</f>
        <v/>
      </c>
      <c r="H80" s="13" t="str">
        <f t="shared" si="4"/>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3"/>
        <v/>
      </c>
      <c r="G81" s="13" t="str">
        <f>IF(F81&lt;&gt;"",IF($G$4="Recurso",IF(LEFT($G$5,1)="M",VLOOKUP($G$5,'Definición técnica de imagenes'!$A$3:$G$17,5,FALSE),IF($G$5="F1",'Definición técnica de imagenes'!$E$15,'Definición técnica de imagenes'!$F$13)),'Definición técnica de imagenes'!$E$16),"")</f>
        <v/>
      </c>
      <c r="H81" s="13" t="str">
        <f t="shared" si="4"/>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3"/>
        <v/>
      </c>
      <c r="G82" s="13" t="str">
        <f>IF(F82&lt;&gt;"",IF($G$4="Recurso",IF(LEFT($G$5,1)="M",VLOOKUP($G$5,'Definición técnica de imagenes'!$A$3:$G$17,5,FALSE),IF($G$5="F1",'Definición técnica de imagenes'!$E$15,'Definición técnica de imagenes'!$F$13)),'Definición técnica de imagenes'!$E$16),"")</f>
        <v/>
      </c>
      <c r="H82" s="13" t="str">
        <f t="shared" si="4"/>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3"/>
        <v/>
      </c>
      <c r="G83" s="13" t="str">
        <f>IF(F83&lt;&gt;"",IF($G$4="Recurso",IF(LEFT($G$5,1)="M",VLOOKUP($G$5,'Definición técnica de imagenes'!$A$3:$G$17,5,FALSE),IF($G$5="F1",'Definición técnica de imagenes'!$E$15,'Definición técnica de imagenes'!$F$13)),'Definición técnica de imagenes'!$E$16),"")</f>
        <v/>
      </c>
      <c r="H83" s="13" t="str">
        <f t="shared" si="4"/>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3"/>
        <v/>
      </c>
      <c r="G84" s="13" t="str">
        <f>IF(F84&lt;&gt;"",IF($G$4="Recurso",IF(LEFT($G$5,1)="M",VLOOKUP($G$5,'Definición técnica de imagenes'!$A$3:$G$17,5,FALSE),IF($G$5="F1",'Definición técnica de imagenes'!$E$15,'Definición técnica de imagenes'!$F$13)),'Definición técnica de imagenes'!$E$16),"")</f>
        <v/>
      </c>
      <c r="H84" s="13" t="str">
        <f t="shared" si="4"/>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3"/>
        <v/>
      </c>
      <c r="G85" s="13" t="str">
        <f>IF(F85&lt;&gt;"",IF($G$4="Recurso",IF(LEFT($G$5,1)="M",VLOOKUP($G$5,'Definición técnica de imagenes'!$A$3:$G$17,5,FALSE),IF($G$5="F1",'Definición técnica de imagenes'!$E$15,'Definición técnica de imagenes'!$F$13)),'Definición técnica de imagenes'!$E$16),"")</f>
        <v/>
      </c>
      <c r="H85" s="13" t="str">
        <f t="shared" si="4"/>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3"/>
        <v/>
      </c>
      <c r="G86" s="13" t="str">
        <f>IF(F86&lt;&gt;"",IF($G$4="Recurso",IF(LEFT($G$5,1)="M",VLOOKUP($G$5,'Definición técnica de imagenes'!$A$3:$G$17,5,FALSE),IF($G$5="F1",'Definición técnica de imagenes'!$E$15,'Definición técnica de imagenes'!$F$13)),'Definición técnica de imagenes'!$E$16),"")</f>
        <v/>
      </c>
      <c r="H86" s="13" t="str">
        <f t="shared" si="4"/>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3"/>
        <v/>
      </c>
      <c r="G87" s="13" t="str">
        <f>IF(F87&lt;&gt;"",IF($G$4="Recurso",IF(LEFT($G$5,1)="M",VLOOKUP($G$5,'Definición técnica de imagenes'!$A$3:$G$17,5,FALSE),IF($G$5="F1",'Definición técnica de imagenes'!$E$15,'Definición técnica de imagenes'!$F$13)),'Definición técnica de imagenes'!$E$16),"")</f>
        <v/>
      </c>
      <c r="H87" s="13" t="str">
        <f t="shared" si="4"/>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3"/>
        <v/>
      </c>
      <c r="G88" s="13" t="str">
        <f>IF(F88&lt;&gt;"",IF($G$4="Recurso",IF(LEFT($G$5,1)="M",VLOOKUP($G$5,'Definición técnica de imagenes'!$A$3:$G$17,5,FALSE),IF($G$5="F1",'Definición técnica de imagenes'!$E$15,'Definición técnica de imagenes'!$F$13)),'Definición técnica de imagenes'!$E$16),"")</f>
        <v/>
      </c>
      <c r="H88" s="13" t="str">
        <f t="shared" si="4"/>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3"/>
        <v/>
      </c>
      <c r="G89" s="13" t="str">
        <f>IF(F89&lt;&gt;"",IF($G$4="Recurso",IF(LEFT($G$5,1)="M",VLOOKUP($G$5,'Definición técnica de imagenes'!$A$3:$G$17,5,FALSE),IF($G$5="F1",'Definición técnica de imagenes'!$E$15,'Definición técnica de imagenes'!$F$13)),'Definición técnica de imagenes'!$E$16),"")</f>
        <v/>
      </c>
      <c r="H89" s="13" t="str">
        <f t="shared" si="4"/>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3"/>
        <v/>
      </c>
      <c r="G90" s="13" t="str">
        <f>IF(F90&lt;&gt;"",IF($G$4="Recurso",IF(LEFT($G$5,1)="M",VLOOKUP($G$5,'Definición técnica de imagenes'!$A$3:$G$17,5,FALSE),IF($G$5="F1",'Definición técnica de imagenes'!$E$15,'Definición técnica de imagenes'!$F$13)),'Definición técnica de imagenes'!$E$16),"")</f>
        <v/>
      </c>
      <c r="H90" s="13" t="str">
        <f t="shared" si="4"/>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3"/>
        <v/>
      </c>
      <c r="G91" s="13" t="str">
        <f>IF(F91&lt;&gt;"",IF($G$4="Recurso",IF(LEFT($G$5,1)="M",VLOOKUP($G$5,'Definición técnica de imagenes'!$A$3:$G$17,5,FALSE),IF($G$5="F1",'Definición técnica de imagenes'!$E$15,'Definición técnica de imagenes'!$F$13)),'Definición técnica de imagenes'!$E$16),"")</f>
        <v/>
      </c>
      <c r="H91" s="13" t="str">
        <f t="shared" si="4"/>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3"/>
        <v/>
      </c>
      <c r="G92" s="13" t="str">
        <f>IF(F92&lt;&gt;"",IF($G$4="Recurso",IF(LEFT($G$5,1)="M",VLOOKUP($G$5,'Definición técnica de imagenes'!$A$3:$G$17,5,FALSE),IF($G$5="F1",'Definición técnica de imagenes'!$E$15,'Definición técnica de imagenes'!$F$13)),'Definición técnica de imagenes'!$E$16),"")</f>
        <v/>
      </c>
      <c r="H92" s="13" t="str">
        <f t="shared" si="4"/>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3"/>
        <v/>
      </c>
      <c r="G93" s="13" t="str">
        <f>IF(F93&lt;&gt;"",IF($G$4="Recurso",IF(LEFT($G$5,1)="M",VLOOKUP($G$5,'Definición técnica de imagenes'!$A$3:$G$17,5,FALSE),IF($G$5="F1",'Definición técnica de imagenes'!$E$15,'Definición técnica de imagenes'!$F$13)),'Definición técnica de imagenes'!$E$16),"")</f>
        <v/>
      </c>
      <c r="H93" s="13" t="str">
        <f t="shared" si="4"/>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3"/>
        <v/>
      </c>
      <c r="G94" s="13" t="str">
        <f>IF(F94&lt;&gt;"",IF($G$4="Recurso",IF(LEFT($G$5,1)="M",VLOOKUP($G$5,'Definición técnica de imagenes'!$A$3:$G$17,5,FALSE),IF($G$5="F1",'Definición técnica de imagenes'!$E$15,'Definición técnica de imagenes'!$F$13)),'Definición técnica de imagenes'!$E$16),"")</f>
        <v/>
      </c>
      <c r="H94" s="13" t="str">
        <f t="shared" si="4"/>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3"/>
        <v/>
      </c>
      <c r="G95" s="13" t="str">
        <f>IF(F95&lt;&gt;"",IF($G$4="Recurso",IF(LEFT($G$5,1)="M",VLOOKUP($G$5,'Definición técnica de imagenes'!$A$3:$G$17,5,FALSE),IF($G$5="F1",'Definición técnica de imagenes'!$E$15,'Definición técnica de imagenes'!$F$13)),'Definición técnica de imagenes'!$E$16),"")</f>
        <v/>
      </c>
      <c r="H95" s="13" t="str">
        <f t="shared" si="4"/>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3"/>
        <v/>
      </c>
      <c r="G96" s="13" t="str">
        <f>IF(F96&lt;&gt;"",IF($G$4="Recurso",IF(LEFT($G$5,1)="M",VLOOKUP($G$5,'Definición técnica de imagenes'!$A$3:$G$17,5,FALSE),IF($G$5="F1",'Definición técnica de imagenes'!$E$15,'Definición técnica de imagenes'!$F$13)),'Definición técnica de imagenes'!$E$16),"")</f>
        <v/>
      </c>
      <c r="H96" s="13" t="str">
        <f t="shared" si="4"/>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3"/>
        <v/>
      </c>
      <c r="G97" s="13" t="str">
        <f>IF(F97&lt;&gt;"",IF($G$4="Recurso",IF(LEFT($G$5,1)="M",VLOOKUP($G$5,'Definición técnica de imagenes'!$A$3:$G$17,5,FALSE),IF($G$5="F1",'Definición técnica de imagenes'!$E$15,'Definición técnica de imagenes'!$F$13)),'Definición técnica de imagenes'!$E$16),"")</f>
        <v/>
      </c>
      <c r="H97" s="13" t="str">
        <f t="shared" si="4"/>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3"/>
        <v/>
      </c>
      <c r="G98" s="13" t="str">
        <f>IF(F98&lt;&gt;"",IF($G$4="Recurso",IF(LEFT($G$5,1)="M",VLOOKUP($G$5,'Definición técnica de imagenes'!$A$3:$G$17,5,FALSE),IF($G$5="F1",'Definición técnica de imagenes'!$E$15,'Definición técnica de imagenes'!$F$13)),'Definición técnica de imagenes'!$E$16),"")</f>
        <v/>
      </c>
      <c r="H98" s="13" t="str">
        <f t="shared" si="4"/>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3"/>
        <v/>
      </c>
      <c r="G99" s="13" t="str">
        <f>IF(F99&lt;&gt;"",IF($G$4="Recurso",IF(LEFT($G$5,1)="M",VLOOKUP($G$5,'Definición técnica de imagenes'!$A$3:$G$17,5,FALSE),IF($G$5="F1",'Definición técnica de imagenes'!$E$15,'Definición técnica de imagenes'!$F$13)),'Definición técnica de imagenes'!$E$16),"")</f>
        <v/>
      </c>
      <c r="H99" s="13" t="str">
        <f t="shared" si="4"/>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3"/>
        <v/>
      </c>
      <c r="G100" s="13" t="str">
        <f>IF(F100&lt;&gt;"",IF($G$4="Recurso",IF(LEFT($G$5,1)="M",VLOOKUP($G$5,'Definición técnica de imagenes'!$A$3:$G$17,5,FALSE),IF($G$5="F1",'Definición técnica de imagenes'!$E$15,'Definición técnica de imagenes'!$F$13)),'Definición técnica de imagenes'!$E$16),"")</f>
        <v/>
      </c>
      <c r="H100" s="13" t="str">
        <f t="shared" si="4"/>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3"/>
        <v/>
      </c>
      <c r="G101" s="13" t="str">
        <f>IF(F101&lt;&gt;"",IF($G$4="Recurso",IF(LEFT($G$5,1)="M",VLOOKUP($G$5,'Definición técnica de imagenes'!$A$3:$G$17,5,FALSE),IF($G$5="F1",'Definición técnica de imagenes'!$E$15,'Definición técnica de imagenes'!$F$13)),'Definición técnica de imagenes'!$E$16),"")</f>
        <v/>
      </c>
      <c r="H101" s="13" t="str">
        <f t="shared" si="4"/>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3"/>
        <v/>
      </c>
      <c r="G102" s="13" t="str">
        <f>IF(F102&lt;&gt;"",IF($G$4="Recurso",IF(LEFT($G$5,1)="M",VLOOKUP($G$5,'Definición técnica de imagenes'!$A$3:$G$17,5,FALSE),IF($G$5="F1",'Definición técnica de imagenes'!$E$15,'Definición técnica de imagenes'!$F$13)),'Definición técnica de imagenes'!$E$16),"")</f>
        <v/>
      </c>
      <c r="H102" s="13" t="str">
        <f t="shared" si="4"/>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3"/>
        <v/>
      </c>
      <c r="G103" s="13" t="str">
        <f>IF(F103&lt;&gt;"",IF($G$4="Recurso",IF(LEFT($G$5,1)="M",VLOOKUP($G$5,'Definición técnica de imagenes'!$A$3:$G$17,5,FALSE),IF($G$5="F1",'Definición técnica de imagenes'!$E$15,'Definición técnica de imagenes'!$F$13)),'Definición técnica de imagenes'!$E$16),"")</f>
        <v/>
      </c>
      <c r="H103" s="13" t="str">
        <f t="shared" si="4"/>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3"/>
        <v/>
      </c>
      <c r="G104" s="13" t="str">
        <f>IF(F104&lt;&gt;"",IF($G$4="Recurso",IF(LEFT($G$5,1)="M",VLOOKUP($G$5,'Definición técnica de imagenes'!$A$3:$G$17,5,FALSE),IF($G$5="F1",'Definición técnica de imagenes'!$E$15,'Definición técnica de imagenes'!$F$13)),'Definición técnica de imagenes'!$E$16),"")</f>
        <v/>
      </c>
      <c r="H104" s="13" t="str">
        <f t="shared" si="4"/>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3"/>
        <v/>
      </c>
      <c r="G105" s="13" t="str">
        <f>IF(F105&lt;&gt;"",IF($G$4="Recurso",IF(LEFT($G$5,1)="M",VLOOKUP($G$5,'Definición técnica de imagenes'!$A$3:$G$17,5,FALSE),IF($G$5="F1",'Definición técnica de imagenes'!$E$15,'Definición técnica de imagenes'!$F$13)),'Definición técnica de imagenes'!$E$16),"")</f>
        <v/>
      </c>
      <c r="H105" s="13" t="str">
        <f t="shared" si="4"/>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3"/>
        <v/>
      </c>
      <c r="G106" s="13" t="str">
        <f>IF(F106&lt;&gt;"",IF($G$4="Recurso",IF(LEFT($G$5,1)="M",VLOOKUP($G$5,'Definición técnica de imagenes'!$A$3:$G$17,5,FALSE),IF($G$5="F1",'Definición técnica de imagenes'!$E$15,'Definición técnica de imagenes'!$F$13)),'Definición técnica de imagenes'!$E$16),"")</f>
        <v/>
      </c>
      <c r="H106" s="13" t="str">
        <f t="shared" si="4"/>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3"/>
        <v/>
      </c>
      <c r="G107" s="13" t="str">
        <f>IF(F107&lt;&gt;"",IF($G$4="Recurso",IF(LEFT($G$5,1)="M",VLOOKUP($G$5,'Definición técnica de imagenes'!$A$3:$G$17,5,FALSE),IF($G$5="F1",'Definición técnica de imagenes'!$E$15,'Definición técnica de imagenes'!$F$13)),'Definición técnica de imagenes'!$E$16),"")</f>
        <v/>
      </c>
      <c r="H107" s="13" t="str">
        <f t="shared" si="4"/>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3"/>
        <v/>
      </c>
      <c r="G108" s="13" t="str">
        <f>IF(F108&lt;&gt;"",IF($G$4="Recurso",IF(LEFT($G$5,1)="M",VLOOKUP($G$5,'Definición técnica de imagenes'!$A$3:$G$17,5,FALSE),IF($G$5="F1",'Definición técnica de imagenes'!$E$15,'Definición técnica de imagenes'!$F$13)),'Definición técnica de imagenes'!$E$16),"")</f>
        <v/>
      </c>
      <c r="H108" s="13" t="str">
        <f t="shared" si="4"/>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0" t="s">
        <v>39</v>
      </c>
      <c r="B1" s="101"/>
      <c r="C1" s="101"/>
      <c r="D1" s="101"/>
      <c r="E1" s="101"/>
      <c r="F1" s="102"/>
    </row>
    <row r="2" spans="1:11" x14ac:dyDescent="0.25">
      <c r="A2" s="44" t="s">
        <v>43</v>
      </c>
      <c r="B2" s="45"/>
      <c r="C2" s="103" t="s">
        <v>14</v>
      </c>
      <c r="D2" s="104"/>
      <c r="E2" s="105"/>
      <c r="F2" s="46"/>
    </row>
    <row r="3" spans="1:11" ht="63" x14ac:dyDescent="0.25">
      <c r="A3" s="47" t="s">
        <v>44</v>
      </c>
      <c r="B3" s="45"/>
      <c r="C3" s="109" t="s">
        <v>15</v>
      </c>
      <c r="D3" s="110"/>
      <c r="E3" s="111"/>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12" t="str">
        <f>CONCATENATE(H21,"_",I21,"_",J21,"_CO")</f>
        <v>LE_07_04_CO</v>
      </c>
      <c r="E5" s="113"/>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8" t="str">
        <f>CONCATENATE("SolicitudGrafica_",D5,".xls")</f>
        <v>SolicitudGrafica_LE_07_04_CO.xls</v>
      </c>
      <c r="E7" s="98"/>
      <c r="F7" s="99"/>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100" t="s">
        <v>42</v>
      </c>
      <c r="B13" s="101"/>
      <c r="C13" s="101"/>
      <c r="D13" s="101"/>
      <c r="E13" s="101"/>
      <c r="F13" s="102"/>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3" t="s">
        <v>50</v>
      </c>
      <c r="D15" s="104"/>
      <c r="E15" s="104"/>
      <c r="F15" s="105"/>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6" t="str">
        <f>CONCATENATE(H21,"_",I21,"_",J21,"_",K45)</f>
        <v>LE_07_04_REC10</v>
      </c>
      <c r="E17" s="107"/>
      <c r="F17" s="108"/>
      <c r="J17" s="36">
        <v>14</v>
      </c>
      <c r="K17" s="36">
        <v>14</v>
      </c>
    </row>
    <row r="18" spans="1:11" ht="79.5" thickBot="1" x14ac:dyDescent="0.3">
      <c r="A18" s="47" t="s">
        <v>49</v>
      </c>
      <c r="B18" s="45"/>
      <c r="C18" s="76" t="s">
        <v>145</v>
      </c>
      <c r="D18" s="98" t="str">
        <f>CONCATENATE("SolicitudGrafica_",D17,".xls")</f>
        <v>SolicitudGrafica_LE_07_04_REC10.xls</v>
      </c>
      <c r="E18" s="98"/>
      <c r="F18" s="99"/>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4" t="s">
        <v>57</v>
      </c>
      <c r="B1" s="114" t="s">
        <v>64</v>
      </c>
      <c r="C1" s="114" t="s">
        <v>65</v>
      </c>
      <c r="D1" s="114" t="s">
        <v>6</v>
      </c>
      <c r="E1" s="114" t="s">
        <v>66</v>
      </c>
      <c r="F1" s="114" t="s">
        <v>67</v>
      </c>
      <c r="G1" s="114" t="s">
        <v>68</v>
      </c>
      <c r="H1" s="115" t="s">
        <v>69</v>
      </c>
      <c r="I1" s="115"/>
      <c r="J1" s="115"/>
    </row>
    <row r="2" spans="1:11" x14ac:dyDescent="0.25">
      <c r="A2" s="114"/>
      <c r="B2" s="114"/>
      <c r="C2" s="114"/>
      <c r="D2" s="114"/>
      <c r="E2" s="114"/>
      <c r="F2" s="114"/>
      <c r="G2" s="114"/>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MarGB</cp:lastModifiedBy>
  <dcterms:created xsi:type="dcterms:W3CDTF">2014-07-01T23:43:25Z</dcterms:created>
  <dcterms:modified xsi:type="dcterms:W3CDTF">2015-04-30T16:29:41Z</dcterms:modified>
</cp:coreProperties>
</file>