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D18" i="2"/>
  <c r="D7" i="2"/>
  <c r="A10" i="1"/>
  <c r="F11" i="1"/>
  <c r="G11" i="1"/>
  <c r="I11" i="1"/>
  <c r="H11" i="1"/>
  <c r="A12" i="1"/>
  <c r="F12" i="1"/>
  <c r="G12" i="1"/>
  <c r="I12" i="1"/>
  <c r="H12" i="1"/>
  <c r="A13" i="1"/>
  <c r="F13" i="1"/>
  <c r="G13" i="1"/>
  <c r="I13" i="1"/>
  <c r="H13" i="1"/>
  <c r="F14" i="1"/>
  <c r="G14" i="1"/>
  <c r="I14" i="1"/>
  <c r="H14" i="1"/>
  <c r="F15" i="1"/>
  <c r="G15" i="1"/>
  <c r="I15" i="1"/>
  <c r="H15" i="1"/>
  <c r="F16" i="1"/>
  <c r="G16" i="1"/>
  <c r="I16" i="1"/>
  <c r="H16" i="1"/>
  <c r="F17" i="1"/>
  <c r="G17" i="1"/>
  <c r="I17" i="1"/>
  <c r="H17"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I10" i="1"/>
  <c r="F10" i="1"/>
  <c r="C11" i="1"/>
  <c r="C12" i="1"/>
  <c r="C13" i="1"/>
  <c r="C10" i="1"/>
  <c r="F5" i="1"/>
  <c r="I21" i="2"/>
  <c r="K45" i="2"/>
  <c r="H21" i="2"/>
  <c r="J21" i="2"/>
  <c r="D17" i="2"/>
  <c r="D5" i="2"/>
  <c r="H10" i="1"/>
  <c r="G10" i="1"/>
</calcChain>
</file>

<file path=xl/sharedStrings.xml><?xml version="1.0" encoding="utf-8"?>
<sst xmlns="http://schemas.openxmlformats.org/spreadsheetml/2006/main" count="260" uniqueCount="174">
  <si>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</si>
  <si>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</si>
  <si>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</si>
  <si>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</si>
  <si>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</si>
  <si>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</si>
  <si>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</si>
  <si>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</si>
  <si>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</si>
  <si>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</si>
  <si>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</si>
  <si>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</si>
  <si>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</si>
  <si>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</si>
  <si>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</si>
  <si>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</si>
  <si>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</si>
  <si>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</si>
  <si>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</si>
  <si>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</si>
  <si>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</si>
  <si>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</si>
  <si>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</si>
  <si>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</si>
  <si>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</si>
  <si>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</si>
  <si>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</si>
  <si>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</si>
  <si>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</si>
  <si>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</si>
  <si>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</si>
  <si>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</si>
  <si>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</si>
  <si>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</si>
  <si>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</si>
  <si>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</si>
  <si>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</si>
  <si>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</si>
  <si>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</si>
  <si>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</si>
  <si>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</si>
  <si>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</si>
  <si>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</si>
  <si>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</si>
  <si>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</si>
  <si>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</si>
  <si>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</si>
  <si>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</si>
  <si>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</si>
  <si>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</si>
  <si>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</si>
  <si>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</si>
  <si>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</si>
  <si>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</si>
  <si>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</si>
  <si>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</si>
  <si>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</si>
  <si>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</si>
  <si>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</si>
  <si>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</si>
  <si>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</si>
  <si>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</si>
  <si>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</si>
  <si>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</si>
  <si>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</si>
  <si>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</si>
  <si>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</si>
  <si>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</si>
  <si>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</si>
  <si>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</si>
  <si>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</si>
  <si>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</si>
  <si>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</si>
  <si>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</si>
  <si>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</si>
  <si>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</si>
  <si>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</si>
  <si>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</si>
  <si>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</si>
  <si>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</si>
  <si>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</si>
  <si>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</si>
  <si>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</si>
  <si>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</si>
  <si>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</si>
  <si>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</si>
  <si>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</si>
  <si>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</si>
  <si>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</si>
  <si>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</si>
  <si>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</si>
  <si>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</si>
  <si>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</si>
  <si>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</si>
  <si>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</si>
  <si>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</si>
  <si>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</si>
  <si>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</si>
  <si>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</si>
  <si>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</si>
  <si>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</si>
  <si>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</si>
  <si>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</si>
  <si>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</si>
  <si>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</si>
  <si>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</si>
  <si>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</si>
  <si>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</si>
  <si>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</si>
  <si>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</si>
  <si>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</si>
  <si>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</si>
  <si>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</si>
  <si>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</si>
  <si>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</si>
  <si>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</si>
  <si>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</si>
  <si>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</si>
  <si>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</si>
  <si>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</si>
  <si>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</si>
  <si>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</si>
  <si>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</si>
  <si>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</si>
  <si>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</si>
  <si>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</si>
  <si>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</si>
  <si>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</si>
  <si>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</si>
  <si>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</si>
  <si>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</si>
  <si>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</si>
  <si>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</si>
  <si>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</si>
  <si>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</si>
  <si>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</si>
  <si>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</si>
  <si>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</si>
  <si>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</si>
  <si>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</si>
  <si>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</si>
  <si>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</si>
  <si>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</si>
  <si>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</si>
  <si>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</si>
  <si>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</si>
  <si>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</si>
  <si>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</si>
  <si>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</si>
  <si>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</si>
  <si>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Vertical</t>
  </si>
  <si>
    <t>IMG02</t>
  </si>
  <si>
    <t>IMG05</t>
  </si>
  <si>
    <t>IMG06</t>
  </si>
  <si>
    <t>IMG07</t>
  </si>
  <si>
    <t>IMG08</t>
  </si>
  <si>
    <t>La Restauración, el liberalismo y los nacionalismos</t>
  </si>
  <si>
    <t>4º ESO CS/La Restauración, el liberalismo y los nacionalismos /1. Las guerras napoleónicas</t>
  </si>
  <si>
    <t xml:space="preserve">Alexis de Tocqueville </t>
  </si>
  <si>
    <t>Incendio batalla de Leipzig</t>
  </si>
  <si>
    <t>Miembros de la Santa Alianza</t>
  </si>
  <si>
    <t>4º ESO CS/La Restauración, el liberalismo y los nacionalismos /2. La Europa de la Restauración</t>
  </si>
  <si>
    <t>4º ESO CS/La Restauración, el liberalismo y los nacionalismos /3. El liberalismo político y los nacionalismos</t>
  </si>
  <si>
    <t xml:space="preserve">La matanza de Quíos </t>
  </si>
  <si>
    <t xml:space="preserve">La libertad guiando al pueblo </t>
  </si>
  <si>
    <t>4º ESO CS/La Restauración, el liberalismo y los nacionalismos /4 Las revoluciones liberales /4.2 Las revoluciones de 1830</t>
  </si>
  <si>
    <t>4º ESO CS/La Restauración, el liberalismo y los nacionalismos /4 Las revoluciones liberales /4.3 Las revoluciones de 1848</t>
  </si>
  <si>
    <t>Paris 1848</t>
  </si>
  <si>
    <t xml:space="preserve">Giuseppe Garibaldi </t>
  </si>
  <si>
    <t>4º ESO CS/La Restauración, el liberalismo y los nacionalismos / 5 Los procesos de unificación nacional / 5.1 La unificación italiana</t>
  </si>
  <si>
    <t>4º ESO CS/La Restauración, el liberalismo y los nacionalismos / 5 Los procesos de unificación nacional / 5.2 La unificación alemana</t>
  </si>
  <si>
    <t>Segundo reich. Aviso de prensa.</t>
  </si>
  <si>
    <t>CS_08_04_CO</t>
  </si>
  <si>
    <t>4º ESO CS/La Restauración, el liberalismo y los nacionalismos /4 Las revoluciones liberales / 4.1 Las revoluciones de 1820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</si>
</sst>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8" fillId="0" borderId="3" xfId="0" applyFont="1" applyBorder="1" applyAlignment="1">
      <alignment horizontal="left" vertical="center"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7"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s.wikipedia.org/wiki/Antonio_Nari%C3%B1o" TargetMode="External"/><Relationship Id="rId7" Type="http://schemas.openxmlformats.org/officeDocument/2006/relationships/printerSettings" Target="../printerSettings/printerSettings1.bin"/><Relationship Id="rId2" Type="http://schemas.openxmlformats.org/officeDocument/2006/relationships/hyperlink" Target="http://es.wikipedia.org/wiki/Jos%C3%A9_Celestino_Mutis" TargetMode="External"/><Relationship Id="rId1" Type="http://schemas.openxmlformats.org/officeDocument/2006/relationships/hyperlink" Target="http://www.sellosmundo.com/sellos/sello_193778.jpg" TargetMode="External"/><Relationship Id="rId6" Type="http://schemas.openxmlformats.org/officeDocument/2006/relationships/hyperlink" Target="http://upload.wikimedia.org/wikipedia/commons/3/3a/Mapa_Nueva_Granada_%281811%29.svg" TargetMode="External"/><Relationship Id="rId5" Type="http://schemas.openxmlformats.org/officeDocument/2006/relationships/hyperlink" Target="http://commons.wikimedia.org/wiki/File:Bagatela_1811-07-14.jpg" TargetMode="External"/><Relationship Id="rId4" Type="http://schemas.openxmlformats.org/officeDocument/2006/relationships/hyperlink" Target="http://www.banrepcultural.org/node/88721"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91" zoomScaleNormal="91"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5" t="s">
        <v>24</v>
      </c>
      <c r="D2" s="86"/>
      <c r="F2" s="78" t="s">
        <v>1</v>
      </c>
      <c r="G2" s="79"/>
      <c r="H2" s="44"/>
      <c r="I2" s="44"/>
      <c r="J2" s="15"/>
    </row>
    <row r="3" spans="1:16" ht="15.75" x14ac:dyDescent="0.25">
      <c r="A3" s="1"/>
      <c r="B3" s="4" t="s">
        <v>9</v>
      </c>
      <c r="C3" s="87">
        <v>8</v>
      </c>
      <c r="D3" s="88"/>
      <c r="F3" s="80"/>
      <c r="G3" s="81"/>
      <c r="H3" s="44"/>
      <c r="I3" s="44"/>
      <c r="J3" s="15"/>
    </row>
    <row r="4" spans="1:16" ht="16.5" x14ac:dyDescent="0.3">
      <c r="A4" s="1"/>
      <c r="B4" s="4" t="s">
        <v>55</v>
      </c>
      <c r="C4" s="89" t="s">
        <v>156</v>
      </c>
      <c r="D4" s="88"/>
      <c r="E4" s="5"/>
      <c r="F4" s="43" t="s">
        <v>56</v>
      </c>
      <c r="G4" s="42" t="s">
        <v>148</v>
      </c>
      <c r="H4" s="44"/>
      <c r="I4" s="44"/>
      <c r="J4" s="15"/>
      <c r="K4" s="15"/>
    </row>
    <row r="5" spans="1:16" ht="16.5" thickBot="1" x14ac:dyDescent="0.3">
      <c r="A5" s="1"/>
      <c r="B5" s="6" t="s">
        <v>2</v>
      </c>
      <c r="C5" s="90" t="s">
        <v>149</v>
      </c>
      <c r="D5" s="91"/>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71" t="s">
        <v>172</v>
      </c>
      <c r="D7" s="2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157</v>
      </c>
      <c r="C10" s="24" t="str">
        <f>IF(OR(B10&lt;&gt;"",J10&lt;&gt;""),IF($G$4="Recurso",CONCATENATE($G$4," ",$G$5),$G$4),"")</f>
        <v>Cuaderno de Estudio</v>
      </c>
      <c r="D10" s="13" t="s">
        <v>146</v>
      </c>
      <c r="E10" s="13" t="s">
        <v>147</v>
      </c>
      <c r="F10" s="13" t="str">
        <f>IF(OR(B10&lt;&gt;"",J10&lt;&gt;""),CONCATENATE($C$7,"_",$A10,IF($G$4="Cuaderno de Estudio","_small",CONCATENATE(IF(I10="","","n"),IF(LEFT($G$5,1)="F",".jpg",".png")))),"")</f>
        <v>CS_08_04_CO_IMG01_small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CS_08_04_CO_IMG01_zoom</v>
      </c>
      <c r="I10" s="13" t="str">
        <f>IF(OR(B10&lt;&gt;"",J10&lt;&gt;""),IF($G$4="Recurso",IF(LEFT($G$5,1)="M",VLOOKUP($G$5,'Definición técnica de imagenes'!$A$3:$G$17,6,FALSE),IF($G$5="F1","","")),'Definición técnica de imagenes'!$F$16),"")</f>
        <v>800 x 600 px</v>
      </c>
      <c r="J10" s="13" t="s">
        <v>159</v>
      </c>
      <c r="K10" s="18"/>
    </row>
    <row r="11" spans="1:16" s="11" customFormat="1" ht="13.9" customHeight="1" x14ac:dyDescent="0.25">
      <c r="A11" s="73" t="s">
        <v>151</v>
      </c>
      <c r="B11" s="68" t="s">
        <v>161</v>
      </c>
      <c r="C11" s="24" t="str">
        <f t="shared" ref="C11:C14" si="0">IF(OR(B11&lt;&gt;"",J11&lt;&gt;""),IF($G$4="Recurso",CONCATENATE($G$4," ",$G$5),$G$4),"")</f>
        <v>Cuaderno de Estudio</v>
      </c>
      <c r="D11" s="13" t="s">
        <v>146</v>
      </c>
      <c r="E11" s="13" t="s">
        <v>147</v>
      </c>
      <c r="F11" s="13" t="str">
        <f t="shared" ref="F11:F52" si="1">IF(OR(B11&lt;&gt;"",J11&lt;&gt;""),CONCATENATE($C$7,"_",$A11,IF($G$4="Cuaderno de Estudio","_small",CONCATENATE(IF(I11="","","n"),IF(LEFT($G$5,1)="F",".jpg",".png")))),"")</f>
        <v>CS_08_04_CO_IMG02_small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52" si="2">IF(I11&lt;&gt;"",IF(OR(B11&lt;&gt;"",J11&lt;&gt;""),CONCATENATE($C$7,"_",$A11,IF($G$4="Cuaderno de Estudio","_zoom",CONCATENATE("a",IF(LEFT($G$5,1)="F",".jpg",".png")))),""),"")</f>
        <v>CS_08_04_CO_IMG02_zoom</v>
      </c>
      <c r="I11" s="13" t="str">
        <f>IF(OR(B11&lt;&gt;"",J11&lt;&gt;""),IF($G$4="Recurso",IF(LEFT($G$5,1)="M",VLOOKUP($G$5,'Definición técnica de imagenes'!$A$3:$G$17,6,FALSE),IF($G$5="F1","","")),'Definición técnica de imagenes'!$F$16),"")</f>
        <v>800 x 600 px</v>
      </c>
      <c r="J11" s="18" t="s">
        <v>160</v>
      </c>
      <c r="K11" s="72"/>
    </row>
    <row r="12" spans="1:16" s="11" customFormat="1" ht="94.5" x14ac:dyDescent="0.25">
      <c r="A12" s="12" t="str">
        <f t="shared" ref="A12:A13" si="3">IF(OR(B12&lt;&gt;"",J12&lt;&gt;""),CONCATENATE(LEFT(A11,3),IF(MID(A11,4,2)+1&lt;10,CONCATENATE("0",MID(A11,4,2)+1))),"")</f>
        <v>IMG03</v>
      </c>
      <c r="B12" s="69" t="s">
        <v>162</v>
      </c>
      <c r="C12" s="24" t="str">
        <f t="shared" si="0"/>
        <v>Cuaderno de Estudio</v>
      </c>
      <c r="D12" s="13" t="s">
        <v>146</v>
      </c>
      <c r="E12" s="13" t="s">
        <v>150</v>
      </c>
      <c r="F12" s="13" t="str">
        <f t="shared" si="1"/>
        <v>CS_08_04_CO_IMG03_small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CS_08_04_CO_IMG03_zoom</v>
      </c>
      <c r="I12" s="13" t="str">
        <f>IF(OR(B12&lt;&gt;"",J12&lt;&gt;""),IF($G$4="Recurso",IF(LEFT($G$5,1)="M",VLOOKUP($G$5,'Definición técnica de imagenes'!$A$3:$G$17,6,FALSE),IF($G$5="F1","","")),'Definición técnica de imagenes'!$F$16),"")</f>
        <v>800 x 600 px</v>
      </c>
      <c r="J12" s="70" t="s">
        <v>158</v>
      </c>
      <c r="K12" s="18"/>
    </row>
    <row r="13" spans="1:16" s="11" customFormat="1" ht="110.25" x14ac:dyDescent="0.25">
      <c r="A13" s="12" t="str">
        <f t="shared" si="3"/>
        <v>IMG04</v>
      </c>
      <c r="B13" s="68" t="s">
        <v>173</v>
      </c>
      <c r="C13" s="24" t="str">
        <f t="shared" si="0"/>
        <v>Cuaderno de Estudio</v>
      </c>
      <c r="D13" s="13" t="s">
        <v>146</v>
      </c>
      <c r="E13" s="13" t="s">
        <v>150</v>
      </c>
      <c r="F13" s="13" t="str">
        <f t="shared" si="1"/>
        <v>CS_08_04_CO_IMG04_small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CS_08_04_CO_IMG04_zoom</v>
      </c>
      <c r="I13" s="13" t="str">
        <f>IF(OR(B13&lt;&gt;"",J13&lt;&gt;""),IF($G$4="Recurso",IF(LEFT($G$5,1)="M",VLOOKUP($G$5,'Definición técnica de imagenes'!$A$3:$G$17,6,FALSE),IF($G$5="F1","","")),'Definición técnica de imagenes'!$F$16),"")</f>
        <v>800 x 600 px</v>
      </c>
      <c r="J13" s="70" t="s">
        <v>163</v>
      </c>
      <c r="K13" s="18"/>
    </row>
    <row r="14" spans="1:16" s="11" customFormat="1" ht="15.75" x14ac:dyDescent="0.25">
      <c r="A14" s="73" t="s">
        <v>152</v>
      </c>
      <c r="B14" s="74" t="s">
        <v>165</v>
      </c>
      <c r="C14" s="24" t="str">
        <f t="shared" si="0"/>
        <v>Cuaderno de Estudio</v>
      </c>
      <c r="D14" s="13" t="s">
        <v>146</v>
      </c>
      <c r="E14" s="13" t="s">
        <v>147</v>
      </c>
      <c r="F14" s="13" t="str">
        <f t="shared" si="1"/>
        <v>CS_08_04_CO_IMG05_small</v>
      </c>
      <c r="G14" s="13" t="str">
        <f>IF(F14&lt;&gt;"",IF($G$4="Recurso",IF(LEFT($G$5,1)="M",VLOOKUP($G$5,'Definición técnica de imagenes'!$A$3:$G$17,5,FALSE),IF($G$5="F1",'Definición técnica de imagenes'!$E$15,'Definición técnica de imagenes'!$F$13)),'Definición técnica de imagenes'!$E$16),"")</f>
        <v>526 x 370 px</v>
      </c>
      <c r="H14" s="13" t="str">
        <f t="shared" si="2"/>
        <v>CS_08_04_CO_IMG05_zoom</v>
      </c>
      <c r="I14" s="13" t="str">
        <f>IF(OR(B14&lt;&gt;"",J14&lt;&gt;""),IF($G$4="Recurso",IF(LEFT($G$5,1)="M",VLOOKUP($G$5,'Definición técnica de imagenes'!$A$3:$G$17,6,FALSE),IF($G$5="F1","","")),'Definición técnica de imagenes'!$F$16),"")</f>
        <v>800 x 600 px</v>
      </c>
      <c r="J14" s="13" t="s">
        <v>164</v>
      </c>
      <c r="K14" s="14"/>
    </row>
    <row r="15" spans="1:16" s="11" customFormat="1" ht="110.25" x14ac:dyDescent="0.25">
      <c r="A15" s="73" t="s">
        <v>153</v>
      </c>
      <c r="B15" s="67" t="s">
        <v>166</v>
      </c>
      <c r="C15" s="75" t="s">
        <v>148</v>
      </c>
      <c r="D15" s="76" t="s">
        <v>146</v>
      </c>
      <c r="E15" s="13" t="s">
        <v>147</v>
      </c>
      <c r="F15" s="13" t="str">
        <f t="shared" si="1"/>
        <v>CS_08_04_CO_IMG06_small</v>
      </c>
      <c r="G15" s="13" t="str">
        <f>IF(F15&lt;&gt;"",IF($G$4="Recurso",IF(LEFT($G$5,1)="M",VLOOKUP($G$5,'Definición técnica de imagenes'!$A$3:$G$17,5,FALSE),IF($G$5="F1",'Definición técnica de imagenes'!$E$15,'Definición técnica de imagenes'!$F$13)),'Definición técnica de imagenes'!$E$16),"")</f>
        <v>526 x 370 px</v>
      </c>
      <c r="H15" s="13" t="str">
        <f t="shared" si="2"/>
        <v>CS_08_04_CO_IMG06_zoom</v>
      </c>
      <c r="I15" s="13" t="str">
        <f>IF(OR(B15&lt;&gt;"",J15&lt;&gt;""),IF($G$4="Recurso",IF(LEFT($G$5,1)="M",VLOOKUP($G$5,'Definición técnica de imagenes'!$A$3:$G$17,6,FALSE),IF($G$5="F1","","")),'Definición técnica de imagenes'!$F$16),"")</f>
        <v>800 x 600 px</v>
      </c>
      <c r="J15" s="19" t="s">
        <v>167</v>
      </c>
      <c r="K15" s="72"/>
    </row>
    <row r="16" spans="1:16" s="11" customFormat="1" ht="15.75" x14ac:dyDescent="0.25">
      <c r="A16" s="73" t="s">
        <v>154</v>
      </c>
      <c r="B16" s="77" t="s">
        <v>169</v>
      </c>
      <c r="C16" s="75" t="s">
        <v>148</v>
      </c>
      <c r="D16" s="76" t="s">
        <v>146</v>
      </c>
      <c r="E16" s="13" t="s">
        <v>150</v>
      </c>
      <c r="F16" s="13" t="str">
        <f t="shared" si="1"/>
        <v>CS_08_04_CO_IMG07_small</v>
      </c>
      <c r="G16" s="13" t="str">
        <f>IF(F16&lt;&gt;"",IF($G$4="Recurso",IF(LEFT($G$5,1)="M",VLOOKUP($G$5,'Definición técnica de imagenes'!$A$3:$G$17,5,FALSE),IF($G$5="F1",'Definición técnica de imagenes'!$E$15,'Definición técnica de imagenes'!$F$13)),'Definición técnica de imagenes'!$E$16),"")</f>
        <v>526 x 370 px</v>
      </c>
      <c r="H16" s="13" t="str">
        <f t="shared" si="2"/>
        <v>CS_08_04_CO_IMG07_zoom</v>
      </c>
      <c r="I16" s="13" t="str">
        <f>IF(OR(B16&lt;&gt;"",J16&lt;&gt;""),IF($G$4="Recurso",IF(LEFT($G$5,1)="M",VLOOKUP($G$5,'Definición técnica de imagenes'!$A$3:$G$17,6,FALSE),IF($G$5="F1","","")),'Definición técnica de imagenes'!$F$16),"")</f>
        <v>800 x 600 px</v>
      </c>
      <c r="J16" s="20" t="s">
        <v>168</v>
      </c>
      <c r="K16" s="14"/>
    </row>
    <row r="17" spans="1:11" s="11" customFormat="1" ht="110.25" x14ac:dyDescent="0.25">
      <c r="A17" s="73" t="s">
        <v>155</v>
      </c>
      <c r="B17" s="67" t="s">
        <v>170</v>
      </c>
      <c r="C17" s="75" t="s">
        <v>148</v>
      </c>
      <c r="D17" s="76" t="s">
        <v>146</v>
      </c>
      <c r="E17" s="76" t="s">
        <v>147</v>
      </c>
      <c r="F17" s="13" t="str">
        <f t="shared" si="1"/>
        <v>CS_08_04_CO_IMG08_small</v>
      </c>
      <c r="G17" s="13" t="str">
        <f>IF(F17&lt;&gt;"",IF($G$4="Recurso",IF(LEFT($G$5,1)="M",VLOOKUP($G$5,'Definición técnica de imagenes'!$A$3:$G$17,5,FALSE),IF($G$5="F1",'Definición técnica de imagenes'!$E$15,'Definición técnica de imagenes'!$F$13)),'Definición técnica de imagenes'!$E$16),"")</f>
        <v>526 x 370 px</v>
      </c>
      <c r="H17" s="13" t="str">
        <f t="shared" si="2"/>
        <v>CS_08_04_CO_IMG08_zoom</v>
      </c>
      <c r="I17" s="13" t="str">
        <f>IF(OR(B17&lt;&gt;"",J17&lt;&gt;""),IF($G$4="Recurso",IF(LEFT($G$5,1)="M",VLOOKUP($G$5,'Definición técnica de imagenes'!$A$3:$G$17,6,FALSE),IF($G$5="F1","","")),'Definición técnica de imagenes'!$F$16),"")</f>
        <v>800 x 600 px</v>
      </c>
      <c r="J17" s="13" t="s">
        <v>171</v>
      </c>
      <c r="K17" s="14"/>
    </row>
    <row r="18" spans="1:11" s="11" customFormat="1" ht="15.75" x14ac:dyDescent="0.25">
      <c r="A18" s="73"/>
      <c r="B18" s="67"/>
      <c r="C18" s="75"/>
      <c r="D18" s="76"/>
      <c r="E18" s="76"/>
      <c r="F18" s="13"/>
      <c r="G18" s="13"/>
      <c r="H18" s="13"/>
      <c r="I18" s="13"/>
      <c r="J18" s="13"/>
      <c r="K18" s="14"/>
    </row>
    <row r="19" spans="1:11" s="11" customFormat="1" ht="15.75" x14ac:dyDescent="0.25">
      <c r="A19" s="73"/>
      <c r="B19" s="67"/>
      <c r="C19" s="75"/>
      <c r="D19" s="76"/>
      <c r="E19" s="13"/>
      <c r="F19" s="13"/>
      <c r="G19" s="13"/>
      <c r="H19" s="13"/>
      <c r="I19" s="13"/>
      <c r="J19" s="13"/>
      <c r="K19" s="14"/>
    </row>
    <row r="20" spans="1:11" s="11" customFormat="1" ht="15.75" x14ac:dyDescent="0.25">
      <c r="A20" s="73"/>
      <c r="B20" s="67"/>
      <c r="C20" s="75"/>
      <c r="D20" s="76"/>
      <c r="E20" s="76"/>
      <c r="F20" s="13"/>
      <c r="G20" s="13"/>
      <c r="H20" s="13"/>
      <c r="I20" s="13"/>
      <c r="J20" s="13"/>
      <c r="K20" s="72"/>
    </row>
    <row r="21" spans="1:11" s="11" customFormat="1" ht="15.75" x14ac:dyDescent="0.25">
      <c r="A21" s="73"/>
      <c r="B21" s="67"/>
      <c r="C21" s="75"/>
      <c r="D21" s="76"/>
      <c r="E21" s="13"/>
      <c r="F21" s="13"/>
      <c r="G21" s="13"/>
      <c r="H21" s="13"/>
      <c r="I21" s="13"/>
      <c r="J21" s="13"/>
      <c r="K21" s="14"/>
    </row>
    <row r="22" spans="1:11" s="11" customFormat="1" ht="15.75" x14ac:dyDescent="0.25">
      <c r="A22" s="73"/>
      <c r="B22" s="67"/>
      <c r="C22" s="75"/>
      <c r="D22" s="76"/>
      <c r="E22" s="76"/>
      <c r="F22" s="13"/>
      <c r="G22" s="13"/>
      <c r="H22" s="13"/>
      <c r="I22" s="13"/>
      <c r="J22" s="13"/>
      <c r="K22" s="14"/>
    </row>
    <row r="23" spans="1:11" s="11" customFormat="1" ht="15.75" x14ac:dyDescent="0.25">
      <c r="A23" s="73"/>
      <c r="B23" s="67"/>
      <c r="C23" s="75"/>
      <c r="D23" s="76"/>
      <c r="E23" s="76"/>
      <c r="F23" s="13"/>
      <c r="G23" s="13"/>
      <c r="H23" s="13"/>
      <c r="I23" s="13"/>
      <c r="J23" s="13"/>
      <c r="K23" s="14"/>
    </row>
    <row r="24" spans="1:11" s="11" customFormat="1" ht="15.75" x14ac:dyDescent="0.25">
      <c r="A24" s="73"/>
      <c r="B24" s="67"/>
      <c r="C24" s="75"/>
      <c r="D24" s="76"/>
      <c r="E24" s="13"/>
      <c r="F24" s="13"/>
      <c r="G24" s="13"/>
      <c r="H24" s="13"/>
      <c r="I24" s="13"/>
      <c r="J24" s="13"/>
      <c r="K24" s="14"/>
    </row>
    <row r="25" spans="1:11" s="11" customFormat="1" ht="15.75" x14ac:dyDescent="0.25">
      <c r="A25" s="73"/>
      <c r="B25" s="67"/>
      <c r="C25" s="75"/>
      <c r="D25" s="76"/>
      <c r="E25" s="76"/>
      <c r="F25" s="13"/>
      <c r="G25" s="13"/>
      <c r="H25" s="13"/>
      <c r="I25" s="13"/>
      <c r="J25" s="13"/>
      <c r="K25" s="14"/>
    </row>
    <row r="26" spans="1:11" s="11" customFormat="1" ht="15.75" x14ac:dyDescent="0.25">
      <c r="A26" s="73"/>
      <c r="B26" s="67"/>
      <c r="C26" s="75"/>
      <c r="D26" s="76"/>
      <c r="E26" s="76"/>
      <c r="F26" s="13"/>
      <c r="G26" s="13"/>
      <c r="H26" s="13"/>
      <c r="I26" s="13"/>
      <c r="J26" s="13"/>
      <c r="K26" s="14"/>
    </row>
    <row r="27" spans="1:11" s="11" customFormat="1" ht="15.75" x14ac:dyDescent="0.25">
      <c r="A27" s="73"/>
      <c r="B27" s="67"/>
      <c r="C27" s="75"/>
      <c r="D27" s="76"/>
      <c r="E27" s="76"/>
      <c r="F27" s="13"/>
      <c r="G27" s="13"/>
      <c r="H27" s="13"/>
      <c r="I27" s="13"/>
      <c r="J27" s="13"/>
      <c r="K27" s="14"/>
    </row>
    <row r="28" spans="1:11" s="11" customFormat="1" ht="15.75" x14ac:dyDescent="0.25">
      <c r="A28" s="73"/>
      <c r="B28" s="67"/>
      <c r="C28" s="75"/>
      <c r="D28" s="76"/>
      <c r="E28" s="76"/>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t="str">
        <f t="shared" ref="F53:F86" si="4">IF(OR(B73&lt;&gt;"",J73&lt;&gt;""),CONCATENATE($C$7,"_",$A73,IF($G$4="Cuaderno de Estudio","_small",CONCATENATE(IF(I73="","","n"),IF(LEFT($G$5,1)="F",".jpg",".png")))),"")</f>
        <v/>
      </c>
      <c r="G73" s="13" t="str">
        <f>IF(F73&lt;&gt;"",IF($G$4="Recurso",IF(LEFT($G$5,1)="M",VLOOKUP($G$5,'Definición técnica de imagenes'!$A$3:$G$17,5,FALSE),IF($G$5="F1",'Definición técnica de imagenes'!$E$15,'Definición técnica de imagenes'!$F$13)),'Definición técnica de imagenes'!$E$16),"")</f>
        <v/>
      </c>
      <c r="H73" s="13" t="str">
        <f t="shared" ref="H53:H86" si="5">IF(I73&lt;&gt;"",IF(OR(B73&lt;&gt;"",J73&lt;&gt;""),CONCATENATE($C$7,"_",$A73,IF($G$4="Cuaderno de Estudio","_zoom",CONCATENATE("a",IF(LEFT($G$5,1)="F",".jpg",".png")))),""),"")</f>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4"/>
        <v/>
      </c>
      <c r="G74" s="13" t="str">
        <f>IF(F74&lt;&gt;"",IF($G$4="Recurso",IF(LEFT($G$5,1)="M",VLOOKUP($G$5,'Definición técnica de imagenes'!$A$3:$G$17,5,FALSE),IF($G$5="F1",'Definición técnica de imagenes'!$E$15,'Definición técnica de imagenes'!$F$13)),'Definición técnica de imagenes'!$E$16),"")</f>
        <v/>
      </c>
      <c r="H74" s="13" t="str">
        <f t="shared" si="5"/>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si="4"/>
        <v/>
      </c>
      <c r="G75" s="13" t="str">
        <f>IF(F75&lt;&gt;"",IF($G$4="Recurso",IF(LEFT($G$5,1)="M",VLOOKUP($G$5,'Definición técnica de imagenes'!$A$3:$G$17,5,FALSE),IF($G$5="F1",'Definición técnica de imagenes'!$E$15,'Definición técnica de imagenes'!$F$13)),'Definición técnica de imagenes'!$E$16),"")</f>
        <v/>
      </c>
      <c r="H75" s="13" t="str">
        <f t="shared" si="5"/>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display="http://www.sellosmundo.com/sellos/sello_193778.jpg"/>
    <hyperlink ref="B12" r:id="rId2" location="/media/File:Jos%C3%A9_Celestino_Mutis.jpg" display="http://es.wikipedia.org/wiki/Jos%C3%A9_Celestino_Mutis#/media/File:Jos%C3%A9_Celestino_Mutis.jpg"/>
    <hyperlink ref="B14" r:id="rId3" location="/media/File:Antonio_Nari%C3%B1o_x_Jose_Maria_Espinosa.jpg" display="http://es.wikipedia.org/wiki/Antonio_Nari%C3%B1o#/media/File:Antonio_Nari%C3%B1o_x_Jose_Maria_Espinosa.jpg"/>
    <hyperlink ref="B15" r:id="rId4" display="http://www.banrepcultural.org/node/88721"/>
    <hyperlink ref="B16" r:id="rId5" display="http://commons.wikimedia.org/wiki/File:Bagatela_1811-07-14.jpg"/>
    <hyperlink ref="B17" r:id="rId6" display="http://upload.wikimedia.org/wikipedia/commons/3/3a/Mapa_Nueva_Granada_%281811%29.svg"/>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4" t="s">
        <v>39</v>
      </c>
      <c r="B1" s="95"/>
      <c r="C1" s="95"/>
      <c r="D1" s="95"/>
      <c r="E1" s="95"/>
      <c r="F1" s="96"/>
    </row>
    <row r="2" spans="1:11" x14ac:dyDescent="0.25">
      <c r="A2" s="34" t="s">
        <v>43</v>
      </c>
      <c r="B2" s="35"/>
      <c r="C2" s="97" t="s">
        <v>14</v>
      </c>
      <c r="D2" s="98"/>
      <c r="E2" s="99"/>
      <c r="F2" s="36"/>
    </row>
    <row r="3" spans="1:11" ht="63" x14ac:dyDescent="0.25">
      <c r="A3" s="37" t="s">
        <v>44</v>
      </c>
      <c r="B3" s="35"/>
      <c r="C3" s="103" t="s">
        <v>15</v>
      </c>
      <c r="D3" s="104"/>
      <c r="E3" s="105"/>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6" t="str">
        <f>CONCATENATE(H21,"_",I21,"_",J21,"_CO")</f>
        <v>LE_07_04_CO</v>
      </c>
      <c r="E5" s="107"/>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2" t="str">
        <f>CONCATENATE("SolicitudGrafica_",D5,".xls")</f>
        <v>SolicitudGrafica_LE_07_04_CO.xls</v>
      </c>
      <c r="E7" s="92"/>
      <c r="F7" s="93"/>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4" t="s">
        <v>42</v>
      </c>
      <c r="B13" s="95"/>
      <c r="C13" s="95"/>
      <c r="D13" s="95"/>
      <c r="E13" s="95"/>
      <c r="F13" s="96"/>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7" t="s">
        <v>50</v>
      </c>
      <c r="D15" s="98"/>
      <c r="E15" s="98"/>
      <c r="F15" s="99"/>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100" t="str">
        <f>CONCATENATE(H21,"_",I21,"_",J21,"_",K45)</f>
        <v>LE_07_04_REC10</v>
      </c>
      <c r="E17" s="101"/>
      <c r="F17" s="102"/>
      <c r="J17" s="26">
        <v>14</v>
      </c>
      <c r="K17" s="26">
        <v>14</v>
      </c>
    </row>
    <row r="18" spans="1:11" ht="79.5" thickBot="1" x14ac:dyDescent="0.3">
      <c r="A18" s="37" t="s">
        <v>49</v>
      </c>
      <c r="B18" s="35"/>
      <c r="C18" s="66" t="s">
        <v>145</v>
      </c>
      <c r="D18" s="92" t="str">
        <f>CONCATENATE("SolicitudGrafica_",D17,".xls")</f>
        <v>SolicitudGrafica_LE_07_04_REC10.xls</v>
      </c>
      <c r="E18" s="92"/>
      <c r="F18" s="93"/>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2015-04-29T20:48:34Z</dcterms:modified>
</cp:coreProperties>
</file>