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6" i="1"/>
  <c r="F16" i="1"/>
  <c r="G16" i="1"/>
  <c r="H16" i="1"/>
  <c r="I17" i="1"/>
  <c r="F17" i="1"/>
  <c r="G17" i="1"/>
  <c r="H17" i="1"/>
  <c r="I18" i="1"/>
  <c r="F18" i="1"/>
  <c r="G18" i="1"/>
  <c r="H18" i="1"/>
  <c r="I19" i="1"/>
  <c r="F19" i="1"/>
  <c r="G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0" i="1"/>
  <c r="A21" i="1"/>
  <c r="A22" i="1"/>
  <c r="A23" i="1"/>
  <c r="A24" i="1"/>
  <c r="A25" i="1"/>
  <c r="A26" i="1"/>
  <c r="A27" i="1"/>
  <c r="A28" i="1"/>
  <c r="A29" i="1"/>
  <c r="A30" i="1"/>
  <c r="C16" i="1"/>
  <c r="C17" i="1"/>
  <c r="C18" i="1"/>
  <c r="C19" i="1"/>
  <c r="C20" i="1"/>
  <c r="C21" i="1"/>
  <c r="C22" i="1"/>
  <c r="F5" i="1"/>
  <c r="I21" i="2"/>
  <c r="K45" i="2"/>
  <c r="H21" i="2"/>
  <c r="J21" i="2"/>
  <c r="D17" i="2"/>
  <c r="D5" i="2"/>
</calcChain>
</file>

<file path=xl/sharedStrings.xml><?xml version="1.0" encoding="utf-8"?>
<sst xmlns="http://schemas.openxmlformats.org/spreadsheetml/2006/main" count="265" uniqueCount="175">
  <si>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</si>
  <si>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</si>
  <si>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</si>
  <si>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</si>
  <si>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</si>
  <si>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</si>
  <si>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</si>
  <si>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</si>
  <si>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</si>
  <si>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</si>
  <si>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</si>
  <si>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</si>
  <si>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</si>
  <si>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</si>
  <si>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</si>
  <si>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</si>
  <si>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</si>
  <si>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</si>
  <si>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</si>
  <si>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</si>
  <si>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</si>
  <si>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</si>
  <si>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</si>
  <si>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</si>
  <si>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</si>
  <si>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</si>
  <si>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</si>
  <si>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</si>
  <si>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</si>
  <si>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</si>
  <si>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</si>
  <si>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</si>
  <si>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</si>
  <si>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</si>
  <si>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</si>
  <si>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</si>
  <si>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</si>
  <si>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</si>
  <si>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</si>
  <si>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</si>
  <si>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</si>
  <si>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</si>
  <si>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</si>
  <si>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</si>
  <si>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</si>
  <si>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</si>
  <si>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</si>
  <si>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</si>
  <si>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</si>
  <si>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</si>
  <si>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</si>
  <si>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</si>
  <si>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</si>
  <si>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</si>
  <si>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</si>
  <si>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</si>
  <si>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</si>
  <si>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</si>
  <si>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</si>
  <si>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</si>
  <si>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</si>
  <si>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</si>
  <si>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</si>
  <si>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</si>
  <si>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</si>
  <si>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</si>
  <si>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</si>
  <si>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</si>
  <si>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</si>
  <si>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</si>
  <si>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</si>
  <si>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</si>
  <si>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</si>
  <si>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</si>
  <si>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</si>
  <si>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</si>
  <si>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</si>
  <si>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</si>
  <si>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</si>
  <si>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</si>
  <si>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</si>
  <si>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</si>
  <si>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</si>
  <si>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</si>
  <si>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</si>
  <si>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</si>
  <si>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</si>
  <si>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</si>
  <si>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</si>
  <si>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</si>
  <si>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</si>
  <si>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</si>
  <si>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</si>
  <si>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</si>
  <si>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</si>
  <si>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</si>
  <si>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</si>
  <si>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</si>
  <si>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</si>
  <si>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</si>
  <si>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</si>
  <si>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</si>
  <si>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</si>
  <si>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</si>
  <si>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</si>
  <si>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</si>
  <si>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</si>
  <si>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</si>
  <si>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</si>
  <si>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</si>
  <si>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</si>
  <si>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</si>
  <si>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</si>
  <si>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</si>
  <si>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</si>
  <si>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</si>
  <si>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</si>
  <si>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</si>
  <si>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</si>
  <si>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</si>
  <si>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</si>
  <si>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</si>
  <si>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</si>
  <si>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</si>
  <si>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</si>
  <si>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</si>
  <si>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</si>
  <si>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</si>
  <si>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</si>
  <si>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</si>
  <si>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</si>
  <si>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</si>
  <si>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</si>
  <si>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</si>
  <si>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</si>
  <si>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</si>
  <si>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</si>
  <si>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</si>
  <si>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</si>
  <si>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</si>
  <si>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</si>
  <si>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</si>
  <si>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</si>
  <si>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</si>
  <si>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</si>
  <si>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</si>
  <si>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 xml:space="preserve">Marcela Guevara </t>
  </si>
  <si>
    <t>Horizontal</t>
  </si>
  <si>
    <t>El Descubrimiento de América</t>
  </si>
  <si>
    <t>Recurso F1</t>
  </si>
  <si>
    <t>IMG01</t>
  </si>
  <si>
    <t>IMG02</t>
  </si>
  <si>
    <t>IMG03</t>
  </si>
  <si>
    <t>IMG04</t>
  </si>
  <si>
    <t>IMG05</t>
  </si>
  <si>
    <t>IMG06</t>
  </si>
  <si>
    <t xml:space="preserve">Imagen Shutterstock: 252139246 </t>
  </si>
  <si>
    <t>CS_04_02_REC120</t>
  </si>
  <si>
    <t>Primera vista de Cristóbal Colón del Nuevo Mundo en 12 de octubre 1492</t>
  </si>
  <si>
    <t>http://aulaplaneta.planetasaber.com/encyclopedia/default.asp?idpack=7&amp;idpil=IN000310&amp;ruta=Buscado</t>
  </si>
  <si>
    <t>Ruta recorrida durante el primer viaje de Cristóbal Colón.</t>
  </si>
  <si>
    <t xml:space="preserve">Imagen Shutterstock: 121046179 </t>
  </si>
  <si>
    <t>Ilustración de Colón</t>
  </si>
  <si>
    <t>http://aulaplaneta.planetasaber.com/encyclopedia/default.asp?idpack=7&amp;idpil=IN000310&amp;ruta=Buscador</t>
  </si>
  <si>
    <t>Ruta recorrida durante el segundo viaje de Cristóbal Colón</t>
  </si>
  <si>
    <t xml:space="preserve">Imagen Shutterstock: 252141478 </t>
  </si>
  <si>
    <t>Explorador italiano y navegante Cristóbal Colón (1451-1506 )</t>
  </si>
  <si>
    <t xml:space="preserve">http://aulaplaneta.planetasaber.com/encyclopedia/default.asp?idpack=7&amp;idpil=IN000310&amp;ruta=Buscador </t>
  </si>
  <si>
    <t>Ruta recorrida durante el tercer viaje de Cristóbal Colón</t>
  </si>
  <si>
    <t xml:space="preserve">Imagen Shutterstock: 208608817 </t>
  </si>
  <si>
    <t>IMG07</t>
  </si>
  <si>
    <t xml:space="preserve">Monumento a Cristóbal Colón </t>
  </si>
  <si>
    <t xml:space="preserve">
En: http://aulaplaneta.planetasaber.com/encyclopedia/default.asp?idpack=7&amp;idpil=IN000310&amp;ruta=Buscador
</t>
  </si>
  <si>
    <t>IMG08</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</si>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</sst>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5" xfId="0" applyFont="1" applyFill="1" applyBorder="1" applyAlignment="1">
      <alignment vertical="center" wrapText="1"/>
    </xf>
    <xf numFmtId="0" fontId="0" fillId="0" borderId="0" xfId="0" applyFill="1" applyAlignment="1">
      <alignment vertical="center" wrapText="1"/>
    </xf>
    <xf numFmtId="0" fontId="16" fillId="0" borderId="26" xfId="0" applyFont="1" applyFill="1" applyBorder="1" applyAlignment="1">
      <alignment vertical="center" wrapText="1"/>
    </xf>
    <xf numFmtId="0" fontId="17" fillId="0" borderId="26" xfId="0" applyFont="1" applyFill="1" applyBorder="1" applyAlignment="1">
      <alignment vertical="center" wrapText="1"/>
    </xf>
    <xf numFmtId="0" fontId="16" fillId="0" borderId="26" xfId="0" applyFont="1" applyFill="1" applyBorder="1" applyAlignment="1">
      <alignment vertical="center"/>
    </xf>
    <xf numFmtId="0" fontId="16" fillId="0" borderId="26" xfId="0" applyFont="1" applyBorder="1" applyAlignment="1">
      <alignment vertical="center" wrapText="1"/>
    </xf>
    <xf numFmtId="0" fontId="18" fillId="0" borderId="26" xfId="0" applyFont="1" applyBorder="1" applyAlignment="1">
      <alignment vertical="center" wrapText="1"/>
    </xf>
    <xf numFmtId="0" fontId="17" fillId="0" borderId="26" xfId="0" applyFont="1" applyBorder="1" applyAlignment="1">
      <alignment vertical="center" wrapText="1"/>
    </xf>
    <xf numFmtId="0" fontId="19" fillId="0" borderId="0" xfId="0" applyFont="1" applyAlignment="1">
      <alignment vertical="center" wrapText="1"/>
    </xf>
    <xf numFmtId="0" fontId="20" fillId="0" borderId="26"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7" xfId="0" applyFill="1" applyBorder="1" applyAlignment="1">
      <alignment vertical="center" wrapText="1"/>
    </xf>
    <xf numFmtId="0" fontId="0" fillId="0" borderId="27" xfId="0" applyBorder="1" applyAlignment="1">
      <alignment vertical="center" wrapText="1"/>
    </xf>
    <xf numFmtId="0" fontId="0" fillId="0" borderId="27" xfId="0" applyBorder="1" applyAlignment="1">
      <alignment vertical="center"/>
    </xf>
    <xf numFmtId="0" fontId="0" fillId="8" borderId="28" xfId="0" applyFill="1"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9" fillId="0" borderId="0" xfId="0" applyNumberFormat="1" applyFont="1" applyBorder="1" applyAlignment="1">
      <alignment horizontal="center"/>
    </xf>
    <xf numFmtId="0" fontId="11" fillId="0" borderId="29" xfId="0" applyFont="1" applyBorder="1" applyAlignment="1">
      <alignment vertical="center" wrapText="1"/>
    </xf>
    <xf numFmtId="1" fontId="4" fillId="0" borderId="5" xfId="51" applyNumberFormat="1" applyFill="1" applyBorder="1" applyAlignment="1">
      <alignment horizontal="left" vertical="center" wrapText="1"/>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wrapText="1"/>
    </xf>
    <xf numFmtId="0" fontId="3" fillId="5" borderId="33" xfId="0" applyFont="1" applyFill="1" applyBorder="1" applyAlignment="1">
      <alignment horizontal="center" vertical="center"/>
    </xf>
    <xf numFmtId="0" fontId="10" fillId="5" borderId="34" xfId="0" applyFont="1" applyFill="1" applyBorder="1" applyAlignment="1">
      <alignment horizontal="center" vertical="center"/>
    </xf>
    <xf numFmtId="0" fontId="3" fillId="5" borderId="35" xfId="0" applyFont="1" applyFill="1" applyBorder="1" applyAlignment="1">
      <alignment horizontal="center" vertical="center" wrapText="1"/>
    </xf>
    <xf numFmtId="0" fontId="9" fillId="0" borderId="5" xfId="0" applyFont="1" applyFill="1" applyBorder="1" applyAlignment="1">
      <alignment wrapText="1"/>
    </xf>
    <xf numFmtId="0" fontId="14" fillId="0" borderId="5" xfId="0" applyFont="1" applyBorder="1" applyAlignment="1">
      <alignment wrapText="1"/>
    </xf>
    <xf numFmtId="0" fontId="22" fillId="0" borderId="5" xfId="0" applyFont="1" applyBorder="1" applyAlignment="1">
      <alignment wrapText="1"/>
    </xf>
    <xf numFmtId="0" fontId="23" fillId="0" borderId="5" xfId="0" applyFont="1" applyBorder="1" applyAlignment="1">
      <alignment wrapText="1"/>
    </xf>
    <xf numFmtId="0" fontId="22" fillId="0" borderId="5" xfId="0" applyFont="1" applyBorder="1" applyAlignment="1">
      <alignment vertical="center" wrapText="1"/>
    </xf>
    <xf numFmtId="1" fontId="9" fillId="0" borderId="5" xfId="0" applyNumberFormat="1" applyFont="1" applyFill="1" applyBorder="1" applyAlignment="1">
      <alignment horizontal="left" vertical="center" wrapText="1"/>
    </xf>
    <xf numFmtId="0" fontId="14" fillId="0" borderId="5" xfId="0" applyFont="1" applyBorder="1" applyAlignment="1">
      <alignment horizontal="left" wrapText="1"/>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164" fontId="9" fillId="0" borderId="24" xfId="0" applyNumberFormat="1" applyFont="1" applyBorder="1" applyAlignment="1">
      <alignment horizontal="center"/>
    </xf>
    <xf numFmtId="164" fontId="9" fillId="0" borderId="23" xfId="0" applyNumberFormat="1" applyFont="1" applyBorder="1" applyAlignment="1">
      <alignment horizontal="center"/>
    </xf>
    <xf numFmtId="0" fontId="10" fillId="5" borderId="21" xfId="0" applyFont="1" applyFill="1" applyBorder="1" applyAlignment="1">
      <alignment horizontal="center" vertical="center"/>
    </xf>
    <xf numFmtId="0" fontId="3" fillId="5" borderId="28" xfId="0" applyFont="1" applyFill="1" applyBorder="1" applyAlignment="1">
      <alignment horizontal="center" vertical="center"/>
    </xf>
    <xf numFmtId="0" fontId="3" fillId="5" borderId="22"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4" activePane="bottomLeft" state="frozen"/>
      <selection pane="bottomLeft" activeCell="J20" sqref="J20"/>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5"/>
      <c r="K1" s="15"/>
    </row>
    <row r="2" spans="1:16" ht="15.75" x14ac:dyDescent="0.25">
      <c r="A2" s="1"/>
      <c r="B2" s="3" t="s">
        <v>0</v>
      </c>
      <c r="C2" s="95" t="s">
        <v>24</v>
      </c>
      <c r="D2" s="96"/>
      <c r="F2" s="88" t="s">
        <v>1</v>
      </c>
      <c r="G2" s="89"/>
      <c r="H2" s="50"/>
      <c r="I2" s="50"/>
      <c r="J2" s="15"/>
    </row>
    <row r="3" spans="1:16" ht="15.75" x14ac:dyDescent="0.25">
      <c r="A3" s="1"/>
      <c r="B3" s="4" t="s">
        <v>9</v>
      </c>
      <c r="C3" s="97">
        <v>4</v>
      </c>
      <c r="D3" s="98"/>
      <c r="F3" s="90">
        <v>42076</v>
      </c>
      <c r="G3" s="91"/>
      <c r="H3" s="50"/>
      <c r="I3" s="50"/>
      <c r="J3" s="15"/>
    </row>
    <row r="4" spans="1:16" ht="16.5" x14ac:dyDescent="0.3">
      <c r="A4" s="1"/>
      <c r="B4" s="4" t="s">
        <v>55</v>
      </c>
      <c r="C4" s="97" t="s">
        <v>148</v>
      </c>
      <c r="D4" s="98"/>
      <c r="E4" s="5"/>
      <c r="F4" s="49" t="s">
        <v>56</v>
      </c>
      <c r="G4" s="48" t="s">
        <v>57</v>
      </c>
      <c r="H4" s="50"/>
      <c r="I4" s="50"/>
      <c r="J4" s="15"/>
      <c r="K4" s="15"/>
    </row>
    <row r="5" spans="1:16" ht="16.5" thickBot="1" x14ac:dyDescent="0.3">
      <c r="A5" s="1"/>
      <c r="B5" s="6" t="s">
        <v>2</v>
      </c>
      <c r="C5" s="99" t="s">
        <v>146</v>
      </c>
      <c r="D5" s="100"/>
      <c r="E5" s="5"/>
      <c r="F5" s="47" t="str">
        <f>IF(G4="Recurso","Motor del recurso","")</f>
        <v>Motor del recurso</v>
      </c>
      <c r="G5" s="47" t="s">
        <v>133</v>
      </c>
      <c r="H5" s="50"/>
      <c r="I5" s="70"/>
      <c r="J5" s="15"/>
      <c r="K5" s="15"/>
    </row>
    <row r="6" spans="1:16" ht="16.5" thickBot="1" x14ac:dyDescent="0.3">
      <c r="A6" s="1"/>
      <c r="B6" s="1"/>
      <c r="C6" s="1"/>
      <c r="D6" s="1"/>
      <c r="E6" s="7"/>
      <c r="F6" s="1"/>
      <c r="G6" s="1"/>
      <c r="H6" s="50"/>
      <c r="I6" s="50"/>
      <c r="J6" s="15"/>
      <c r="K6" s="15"/>
    </row>
    <row r="7" spans="1:16" ht="15" customHeight="1" x14ac:dyDescent="0.25">
      <c r="A7" s="1"/>
      <c r="B7" s="34" t="s">
        <v>41</v>
      </c>
      <c r="C7" s="73" t="s">
        <v>157</v>
      </c>
      <c r="D7" s="33" t="s">
        <v>40</v>
      </c>
      <c r="F7" s="1"/>
      <c r="G7" s="1"/>
      <c r="H7" s="1"/>
      <c r="I7" s="1"/>
      <c r="J7" s="15"/>
      <c r="K7" s="15"/>
    </row>
    <row r="8" spans="1:16" s="8" customFormat="1" ht="16.5" thickBot="1" x14ac:dyDescent="0.3">
      <c r="A8" s="9"/>
      <c r="B8" s="9"/>
      <c r="C8" s="9"/>
      <c r="D8" s="10"/>
      <c r="E8" s="10"/>
      <c r="F8" s="92" t="s">
        <v>63</v>
      </c>
      <c r="G8" s="93"/>
      <c r="H8" s="93"/>
      <c r="I8" s="94"/>
      <c r="J8" s="17"/>
      <c r="K8" s="11"/>
      <c r="L8" s="2"/>
      <c r="M8" s="2"/>
      <c r="N8" s="2"/>
      <c r="O8" s="2"/>
      <c r="P8" s="2"/>
    </row>
    <row r="9" spans="1:16" ht="25.5" x14ac:dyDescent="0.25">
      <c r="A9" s="76" t="s">
        <v>3</v>
      </c>
      <c r="B9" s="77" t="s">
        <v>10</v>
      </c>
      <c r="C9" s="78" t="s">
        <v>4</v>
      </c>
      <c r="D9" s="78" t="s">
        <v>5</v>
      </c>
      <c r="E9" s="78" t="s">
        <v>6</v>
      </c>
      <c r="F9" s="79" t="s">
        <v>62</v>
      </c>
      <c r="G9" s="79" t="s">
        <v>60</v>
      </c>
      <c r="H9" s="79" t="s">
        <v>61</v>
      </c>
      <c r="I9" s="79" t="s">
        <v>138</v>
      </c>
      <c r="J9" s="77" t="s">
        <v>7</v>
      </c>
      <c r="K9" s="80" t="s">
        <v>8</v>
      </c>
    </row>
    <row r="10" spans="1:16" s="11" customFormat="1" ht="27" x14ac:dyDescent="0.25">
      <c r="A10" s="81" t="s">
        <v>150</v>
      </c>
      <c r="B10" s="14" t="s">
        <v>156</v>
      </c>
      <c r="C10" s="81" t="s">
        <v>149</v>
      </c>
      <c r="D10" s="81" t="s">
        <v>174</v>
      </c>
      <c r="E10" s="81" t="s">
        <v>147</v>
      </c>
      <c r="F10" s="14"/>
      <c r="G10" s="14"/>
      <c r="H10" s="14"/>
      <c r="I10" s="14"/>
      <c r="J10" s="81" t="s">
        <v>158</v>
      </c>
      <c r="K10" s="14"/>
    </row>
    <row r="11" spans="1:16" s="11" customFormat="1" ht="13.9" customHeight="1" x14ac:dyDescent="0.25">
      <c r="A11" s="75" t="s">
        <v>151</v>
      </c>
      <c r="B11" s="24" t="s">
        <v>159</v>
      </c>
      <c r="C11" s="86" t="s">
        <v>149</v>
      </c>
      <c r="D11" s="74" t="s">
        <v>174</v>
      </c>
      <c r="E11" s="74" t="s">
        <v>147</v>
      </c>
      <c r="F11" s="13"/>
      <c r="G11" s="13"/>
      <c r="H11" s="13"/>
      <c r="I11" s="13"/>
      <c r="J11" s="82" t="s">
        <v>160</v>
      </c>
      <c r="K11" s="81"/>
    </row>
    <row r="12" spans="1:16" s="11" customFormat="1" ht="31.5" x14ac:dyDescent="0.25">
      <c r="A12" s="75" t="s">
        <v>152</v>
      </c>
      <c r="B12" s="72" t="s">
        <v>161</v>
      </c>
      <c r="C12" s="86" t="s">
        <v>149</v>
      </c>
      <c r="D12" s="74" t="s">
        <v>174</v>
      </c>
      <c r="E12" s="74" t="s">
        <v>147</v>
      </c>
      <c r="F12" s="13"/>
      <c r="G12" s="13"/>
      <c r="H12" s="13"/>
      <c r="I12" s="13"/>
      <c r="J12" s="74" t="s">
        <v>162</v>
      </c>
      <c r="K12" s="18"/>
    </row>
    <row r="13" spans="1:16" s="11" customFormat="1" ht="67.5" x14ac:dyDescent="0.25">
      <c r="A13" s="75" t="s">
        <v>153</v>
      </c>
      <c r="B13" s="24" t="s">
        <v>163</v>
      </c>
      <c r="C13" s="86" t="s">
        <v>149</v>
      </c>
      <c r="D13" s="74" t="s">
        <v>174</v>
      </c>
      <c r="E13" s="74" t="s">
        <v>147</v>
      </c>
      <c r="F13" s="13"/>
      <c r="G13" s="13"/>
      <c r="H13" s="13"/>
      <c r="I13" s="13"/>
      <c r="J13" s="82" t="s">
        <v>164</v>
      </c>
      <c r="K13" s="18"/>
    </row>
    <row r="14" spans="1:16" s="11" customFormat="1" ht="27" x14ac:dyDescent="0.25">
      <c r="A14" s="75" t="s">
        <v>154</v>
      </c>
      <c r="B14" s="24" t="s">
        <v>165</v>
      </c>
      <c r="C14" s="86" t="s">
        <v>149</v>
      </c>
      <c r="D14" s="74" t="s">
        <v>174</v>
      </c>
      <c r="E14" s="74" t="s">
        <v>147</v>
      </c>
      <c r="F14" s="13"/>
      <c r="G14" s="13"/>
      <c r="H14" s="13"/>
      <c r="I14" s="13"/>
      <c r="J14" s="82" t="s">
        <v>166</v>
      </c>
      <c r="K14" s="18"/>
    </row>
    <row r="15" spans="1:16" s="11" customFormat="1" ht="67.5" x14ac:dyDescent="0.25">
      <c r="A15" s="75" t="s">
        <v>155</v>
      </c>
      <c r="B15" s="24" t="s">
        <v>167</v>
      </c>
      <c r="C15" s="86" t="s">
        <v>149</v>
      </c>
      <c r="D15" s="74" t="s">
        <v>174</v>
      </c>
      <c r="E15" s="74" t="s">
        <v>147</v>
      </c>
      <c r="F15" s="13"/>
      <c r="G15" s="13"/>
      <c r="H15" s="13"/>
      <c r="I15" s="13"/>
      <c r="J15" s="83" t="s">
        <v>168</v>
      </c>
      <c r="K15" s="83"/>
    </row>
    <row r="16" spans="1:16" s="11" customFormat="1" ht="27.75" x14ac:dyDescent="0.3">
      <c r="A16" s="75" t="s">
        <v>170</v>
      </c>
      <c r="B16" s="24" t="s">
        <v>169</v>
      </c>
      <c r="C16" s="23" t="str">
        <f t="shared" ref="C16:C22" si="0">IF(OR(B16&lt;&gt;"",J16&lt;&gt;""),IF($G$4="Recurso",CONCATENATE($G$4," ",$G$5),$G$4),"")</f>
        <v>Recurso F1</v>
      </c>
      <c r="D16" s="74" t="s">
        <v>174</v>
      </c>
      <c r="E16" s="74" t="s">
        <v>147</v>
      </c>
      <c r="F16" s="13" t="str">
        <f t="shared" ref="F16:F74" si="1">IF(OR(B16&lt;&gt;"",J16&lt;&gt;""),CONCATENATE($C$7,"_",$A16,IF($G$4="Cuaderno de Estudio","_small",CONCATENATE(IF(I16="","","n"),IF(LEFT($G$5,1)="F",".jpg",".png")))),"")</f>
        <v>CS_04_02_REC120_IMG07.jpg</v>
      </c>
      <c r="G16" s="13" t="str">
        <f>IF(F16&lt;&gt;"",IF($G$4="Recurso",IF(LEFT($G$5,1)="M",VLOOKUP($G$5,'Definición técnica de imagenes'!$A$3:$G$17,5,FALSE),IF($G$5="F1",'Definición técnica de imagenes'!$E$15,'Definición técnica de imagenes'!$F$13)),'Definición técnica de imagenes'!$E$16),"")</f>
        <v>950 x 608 px</v>
      </c>
      <c r="H16" s="13" t="str">
        <f t="shared" ref="H16:H74" si="2">IF(I16&lt;&gt;"",IF(OR(B16&lt;&gt;"",J16&lt;&gt;""),CONCATENATE($C$7,"_",$A16,IF($G$4="Cuaderno de Estudio","_zoom",CONCATENATE("a",IF(LEFT($G$5,1)="F",".jpg",".png")))),""),"")</f>
        <v/>
      </c>
      <c r="I16" s="13" t="str">
        <f>IF(OR(B16&lt;&gt;"",J16&lt;&gt;""),IF($G$4="Recurso",IF(LEFT($G$5,1)="M",VLOOKUP($G$5,'Definición técnica de imagenes'!$A$3:$G$17,6,FALSE),IF($G$5="F1","","")),'Definición técnica de imagenes'!$F$16),"")</f>
        <v/>
      </c>
      <c r="J16" s="29" t="s">
        <v>171</v>
      </c>
      <c r="K16" s="31"/>
    </row>
    <row r="17" spans="1:11" s="11" customFormat="1" ht="108" x14ac:dyDescent="0.25">
      <c r="A17" s="75" t="s">
        <v>173</v>
      </c>
      <c r="B17" s="87" t="s">
        <v>172</v>
      </c>
      <c r="C17" s="23" t="str">
        <f t="shared" si="0"/>
        <v>Recurso F1</v>
      </c>
      <c r="D17" s="74" t="s">
        <v>174</v>
      </c>
      <c r="E17" s="74" t="s">
        <v>147</v>
      </c>
      <c r="F17" s="13" t="str">
        <f t="shared" si="1"/>
        <v>CS_04_02_REC120_IMG08.jpg</v>
      </c>
      <c r="G17" s="13" t="str">
        <f>IF(F17&lt;&gt;"",IF($G$4="Recurso",IF(LEFT($G$5,1)="M",VLOOKUP($G$5,'Definición técnica de imagenes'!$A$3:$G$17,5,FALSE),IF($G$5="F1",'Definición técnica de imagenes'!$E$15,'Definición técnica de imagenes'!$F$13)),'Definición técnica de imagenes'!$E$16),"")</f>
        <v>950 x 608 px</v>
      </c>
      <c r="H17" s="13" t="str">
        <f t="shared" si="2"/>
        <v/>
      </c>
      <c r="I17" s="13" t="str">
        <f>IF(OR(B17&lt;&gt;"",J17&lt;&gt;""),IF($G$4="Recurso",IF(LEFT($G$5,1)="M",VLOOKUP($G$5,'Definición técnica de imagenes'!$A$3:$G$17,6,FALSE),IF($G$5="F1","","")),'Definición técnica de imagenes'!$F$16),"")</f>
        <v/>
      </c>
      <c r="J17" s="83"/>
      <c r="K17" s="83"/>
    </row>
    <row r="18" spans="1:11" s="11" customFormat="1" x14ac:dyDescent="0.25">
      <c r="A18" s="12"/>
      <c r="B18" s="24"/>
      <c r="C18" s="23" t="str">
        <f t="shared" si="0"/>
        <v/>
      </c>
      <c r="D18" s="74"/>
      <c r="E18" s="74"/>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IF(OR(B18&lt;&gt;"",J18&lt;&gt;""),IF($G$4="Recurso",IF(LEFT($G$5,1)="M",VLOOKUP($G$5,'Definición técnica de imagenes'!$A$3:$G$17,6,FALSE),IF($G$5="F1","","")),'Definición técnica de imagenes'!$F$16),"")</f>
        <v/>
      </c>
      <c r="J18" s="20"/>
      <c r="K18" s="20"/>
    </row>
    <row r="19" spans="1:11" s="11" customFormat="1" ht="14.25" x14ac:dyDescent="0.3">
      <c r="A19" s="75"/>
      <c r="B19" s="30"/>
      <c r="C19" s="23" t="str">
        <f t="shared" si="0"/>
        <v/>
      </c>
      <c r="D19" s="74"/>
      <c r="E19" s="74"/>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85"/>
      <c r="K19" s="84"/>
    </row>
    <row r="20" spans="1:11" s="11" customFormat="1" x14ac:dyDescent="0.25">
      <c r="A20" s="12" t="str">
        <f t="shared" ref="A20:A30" si="3">IF(OR(B20&lt;&gt;"",J20&lt;&gt;""),CONCATENATE(LEFT(A19,3),IF(MID(A19,4,2)+1&lt;10,CONCATENATE("0",MID(A19,4,2)+1))),"")</f>
        <v/>
      </c>
      <c r="B20" s="24"/>
      <c r="C20" s="23"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5"/>
      <c r="C21" s="23"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26"/>
      <c r="C22" s="23"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4"/>
      <c r="C23" s="24"/>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3"/>
      <c r="C24" s="23"/>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4"/>
      <c r="C25" s="24"/>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4"/>
      <c r="C26" s="24"/>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4"/>
      <c r="C27" s="24"/>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3"/>
      <c r="C28" s="23"/>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4"/>
      <c r="C29" s="24"/>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4"/>
      <c r="C30" s="24"/>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4"/>
      <c r="C31" s="24"/>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4"/>
      <c r="C32" s="24"/>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4"/>
      <c r="C33" s="24"/>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4"/>
      <c r="C34" s="24"/>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3"/>
      <c r="C35" s="23"/>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27"/>
      <c r="C36" s="27"/>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3"/>
      <c r="C37" s="23"/>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28"/>
      <c r="C38" s="28"/>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3"/>
      <c r="C39" s="23"/>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3"/>
      <c r="C40" s="23"/>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3"/>
      <c r="C41" s="23"/>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3"/>
      <c r="C42" s="23"/>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3"/>
      <c r="C43" s="23"/>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3"/>
      <c r="C44" s="23"/>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3"/>
      <c r="C45" s="23"/>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3"/>
      <c r="C46" s="23"/>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3"/>
      <c r="C47" s="23"/>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3"/>
      <c r="C48" s="23"/>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3"/>
      <c r="C49" s="23"/>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3"/>
      <c r="C50" s="23"/>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3"/>
      <c r="C51" s="23"/>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3"/>
      <c r="C52" s="23"/>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3"/>
      <c r="C53" s="23"/>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3"/>
      <c r="C54" s="23"/>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3"/>
      <c r="C55" s="23"/>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3"/>
      <c r="C56" s="23"/>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3"/>
      <c r="C57" s="23"/>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3"/>
      <c r="C58" s="23"/>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3"/>
      <c r="C59" s="23"/>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3"/>
      <c r="C60" s="23"/>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3"/>
      <c r="C61" s="23"/>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1:E108">
      <formula1>"Vertical,Horizontal"</formula1>
    </dataValidation>
    <dataValidation type="list" allowBlank="1" showInputMessage="1" showErrorMessage="1" sqref="D11: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103" t="s">
        <v>39</v>
      </c>
      <c r="B1" s="104"/>
      <c r="C1" s="104"/>
      <c r="D1" s="104"/>
      <c r="E1" s="104"/>
      <c r="F1" s="105"/>
    </row>
    <row r="2" spans="1:11" x14ac:dyDescent="0.25">
      <c r="A2" s="40" t="s">
        <v>43</v>
      </c>
      <c r="B2" s="41"/>
      <c r="C2" s="106" t="s">
        <v>14</v>
      </c>
      <c r="D2" s="107"/>
      <c r="E2" s="108"/>
      <c r="F2" s="42"/>
    </row>
    <row r="3" spans="1:11" ht="63" x14ac:dyDescent="0.25">
      <c r="A3" s="43" t="s">
        <v>44</v>
      </c>
      <c r="B3" s="41"/>
      <c r="C3" s="112" t="s">
        <v>15</v>
      </c>
      <c r="D3" s="113"/>
      <c r="E3" s="114"/>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15" t="str">
        <f>CONCATENATE(H21,"_",I21,"_",J21,"_CO")</f>
        <v>LE_07_04_CO</v>
      </c>
      <c r="E5" s="116"/>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1" t="s">
        <v>144</v>
      </c>
      <c r="D7" s="101" t="str">
        <f>CONCATENATE("SolicitudGrafica_",D5,".xls")</f>
        <v>SolicitudGrafica_LE_07_04_CO.xls</v>
      </c>
      <c r="E7" s="101"/>
      <c r="F7" s="102"/>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103" t="s">
        <v>42</v>
      </c>
      <c r="B13" s="104"/>
      <c r="C13" s="104"/>
      <c r="D13" s="104"/>
      <c r="E13" s="104"/>
      <c r="F13" s="105"/>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106" t="s">
        <v>50</v>
      </c>
      <c r="D15" s="107"/>
      <c r="E15" s="107"/>
      <c r="F15" s="108"/>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9" t="str">
        <f>CONCATENATE(H21,"_",I21,"_",J21,"_",K45)</f>
        <v>LE_07_04_REC10</v>
      </c>
      <c r="E17" s="110"/>
      <c r="F17" s="111"/>
      <c r="J17" s="32">
        <v>14</v>
      </c>
      <c r="K17" s="32">
        <v>14</v>
      </c>
    </row>
    <row r="18" spans="1:11" ht="79.5" thickBot="1" x14ac:dyDescent="0.3">
      <c r="A18" s="43" t="s">
        <v>49</v>
      </c>
      <c r="B18" s="41"/>
      <c r="C18" s="71" t="s">
        <v>145</v>
      </c>
      <c r="D18" s="101" t="str">
        <f>CONCATENATE("SolicitudGrafica_",D17,".xls")</f>
        <v>SolicitudGrafica_LE_07_04_REC10.xls</v>
      </c>
      <c r="E18" s="101"/>
      <c r="F18" s="102"/>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7" t="s">
        <v>57</v>
      </c>
      <c r="B1" s="117" t="s">
        <v>64</v>
      </c>
      <c r="C1" s="117" t="s">
        <v>65</v>
      </c>
      <c r="D1" s="117" t="s">
        <v>6</v>
      </c>
      <c r="E1" s="117" t="s">
        <v>66</v>
      </c>
      <c r="F1" s="117" t="s">
        <v>67</v>
      </c>
      <c r="G1" s="117" t="s">
        <v>68</v>
      </c>
      <c r="H1" s="118" t="s">
        <v>69</v>
      </c>
      <c r="I1" s="118"/>
      <c r="J1" s="118"/>
    </row>
    <row r="2" spans="1:11" x14ac:dyDescent="0.25">
      <c r="A2" s="117"/>
      <c r="B2" s="117"/>
      <c r="C2" s="117"/>
      <c r="D2" s="117"/>
      <c r="E2" s="117"/>
      <c r="F2" s="117"/>
      <c r="G2" s="117"/>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2015-04-16T18:13:42Z</dcterms:modified>
</cp:coreProperties>
</file>